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30" yWindow="780" windowWidth="27495" windowHeight="11775" tabRatio="805"/>
  </bookViews>
  <sheets>
    <sheet name="cover" sheetId="113" r:id="rId1"/>
    <sheet name="index" sheetId="1" r:id="rId2"/>
    <sheet name="factors" sheetId="173" r:id="rId3"/>
    <sheet name="TOTAL" sheetId="172" r:id="rId4"/>
    <sheet name="TITOT" sheetId="12" r:id="rId5"/>
    <sheet name="tipgt" sheetId="14" r:id="rId6"/>
    <sheet name="tipgtele" sheetId="114" r:id="rId7"/>
    <sheet name="tipgtchp" sheetId="115" r:id="rId8"/>
    <sheet name="tidh" sheetId="22" r:id="rId9"/>
    <sheet name="CEN" sheetId="55" r:id="rId10"/>
    <sheet name="cenrf" sheetId="58" r:id="rId11"/>
    <sheet name="cenog" sheetId="59" r:id="rId12"/>
    <sheet name="cennu" sheetId="60" r:id="rId13"/>
    <sheet name="cencm" sheetId="61" r:id="rId14"/>
    <sheet name="cenck" sheetId="62" r:id="rId15"/>
    <sheet name="cenbf" sheetId="63" r:id="rId16"/>
    <sheet name="cengw" sheetId="64" r:id="rId17"/>
    <sheet name="cenpf" sheetId="65" r:id="rId18"/>
    <sheet name="cenbr" sheetId="66" r:id="rId19"/>
    <sheet name="cench" sheetId="67" r:id="rId20"/>
    <sheet name="cencl" sheetId="68" r:id="rId21"/>
    <sheet name="cenlr" sheetId="69" r:id="rId22"/>
    <sheet name="cenbg" sheetId="70" r:id="rId23"/>
    <sheet name="cengl" sheetId="71" r:id="rId24"/>
    <sheet name="cenns" sheetId="72" r:id="rId25"/>
    <sheet name="CF" sheetId="83" r:id="rId26"/>
    <sheet name="CIN" sheetId="84" r:id="rId27"/>
    <sheet name="cisi" sheetId="85" r:id="rId28"/>
    <sheet name="cisb" sheetId="116" r:id="rId29"/>
    <sheet name="cise" sheetId="117" r:id="rId30"/>
    <sheet name="cnfm" sheetId="86" r:id="rId31"/>
    <sheet name="cnfa" sheetId="118" r:id="rId32"/>
    <sheet name="cnfp" sheetId="119" r:id="rId33"/>
    <sheet name="cnfs" sheetId="120" r:id="rId34"/>
    <sheet name="cnfo" sheetId="121" r:id="rId35"/>
    <sheet name="cchi" sheetId="87" r:id="rId36"/>
    <sheet name="cbch" sheetId="122" r:id="rId37"/>
    <sheet name="coch" sheetId="123" r:id="rId38"/>
    <sheet name="cpha" sheetId="124" r:id="rId39"/>
    <sheet name="cnmm" sheetId="88" r:id="rId40"/>
    <sheet name="ccem" sheetId="125" r:id="rId41"/>
    <sheet name="ccer" sheetId="126" r:id="rId42"/>
    <sheet name="cgla" sheetId="127" r:id="rId43"/>
    <sheet name="cppa" sheetId="89" r:id="rId44"/>
    <sheet name="cpul" sheetId="128" r:id="rId45"/>
    <sheet name="cpap" sheetId="129" r:id="rId46"/>
    <sheet name="cprp" sheetId="130" r:id="rId47"/>
    <sheet name="cfbt" sheetId="90" r:id="rId48"/>
    <sheet name="ctre" sheetId="91" r:id="rId49"/>
    <sheet name="cmae" sheetId="92" r:id="rId50"/>
    <sheet name="ctel" sheetId="93" r:id="rId51"/>
    <sheet name="cwwp" sheetId="94" r:id="rId52"/>
    <sheet name="cmiq" sheetId="95" r:id="rId53"/>
    <sheet name="ccon" sheetId="96" r:id="rId54"/>
    <sheet name="cnsi" sheetId="97" r:id="rId55"/>
    <sheet name="CDM" sheetId="98" r:id="rId56"/>
    <sheet name="cres" sheetId="99" r:id="rId57"/>
    <sheet name="cressh" sheetId="157" r:id="rId58"/>
    <sheet name="cressc" sheetId="158" r:id="rId59"/>
    <sheet name="creswh" sheetId="159" r:id="rId60"/>
    <sheet name="cresco" sheetId="160" r:id="rId61"/>
    <sheet name="cresrf" sheetId="150" r:id="rId62"/>
    <sheet name="creswm" sheetId="151" r:id="rId63"/>
    <sheet name="cresdr" sheetId="152" r:id="rId64"/>
    <sheet name="cresdw" sheetId="153" r:id="rId65"/>
    <sheet name="crestv" sheetId="154" r:id="rId66"/>
    <sheet name="cresit" sheetId="155" r:id="rId67"/>
    <sheet name="cresli" sheetId="149" r:id="rId68"/>
    <sheet name="cresoa" sheetId="156" r:id="rId69"/>
    <sheet name="cser" sheetId="100" r:id="rId70"/>
    <sheet name="csersh" sheetId="162" r:id="rId71"/>
    <sheet name="csersc" sheetId="163" r:id="rId72"/>
    <sheet name="cserhw" sheetId="164" r:id="rId73"/>
    <sheet name="cserca" sheetId="165" r:id="rId74"/>
    <sheet name="cserve" sheetId="166" r:id="rId75"/>
    <sheet name="csersl" sheetId="167" r:id="rId76"/>
    <sheet name="cserbl" sheetId="168" r:id="rId77"/>
    <sheet name="csercr" sheetId="169" r:id="rId78"/>
    <sheet name="cserbt" sheetId="170" r:id="rId79"/>
    <sheet name="cserit" sheetId="171" r:id="rId80"/>
    <sheet name="cagr" sheetId="102" r:id="rId81"/>
    <sheet name="CTR" sheetId="104" r:id="rId82"/>
    <sheet name="ctro" sheetId="105" r:id="rId83"/>
    <sheet name="cp2w" sheetId="131" r:id="rId84"/>
    <sheet name="ccar" sheetId="132" r:id="rId85"/>
    <sheet name="cbus" sheetId="133" r:id="rId86"/>
    <sheet name="clcv" sheetId="134" r:id="rId87"/>
    <sheet name="chdv" sheetId="135" r:id="rId88"/>
    <sheet name="ctra" sheetId="106" r:id="rId89"/>
    <sheet name="crtp" sheetId="136" r:id="rId90"/>
    <sheet name="crth" sheetId="137" r:id="rId91"/>
    <sheet name="crtm" sheetId="138" r:id="rId92"/>
    <sheet name="crtf" sheetId="139" r:id="rId93"/>
    <sheet name="ctav" sheetId="107" r:id="rId94"/>
    <sheet name="capd" sheetId="144" r:id="rId95"/>
    <sheet name="capi" sheetId="145" r:id="rId96"/>
    <sheet name="cape" sheetId="146" r:id="rId97"/>
    <sheet name="cafi" sheetId="147" r:id="rId98"/>
    <sheet name="cafe" sheetId="148" r:id="rId99"/>
    <sheet name="ctdn" sheetId="109" r:id="rId100"/>
    <sheet name="cncs" sheetId="140" r:id="rId101"/>
    <sheet name="cniw" sheetId="141" r:id="rId102"/>
    <sheet name="ctpi" sheetId="110" r:id="rId103"/>
    <sheet name="BUN" sheetId="10" r:id="rId104"/>
    <sheet name="buni" sheetId="142" r:id="rId105"/>
    <sheet name="bune" sheetId="143" r:id="rId106"/>
  </sheets>
  <calcPr calcId="145621"/>
</workbook>
</file>

<file path=xl/calcChain.xml><?xml version="1.0" encoding="utf-8"?>
<calcChain xmlns="http://schemas.openxmlformats.org/spreadsheetml/2006/main">
  <c r="B75" i="1" l="1"/>
  <c r="B74" i="1"/>
  <c r="B71" i="1"/>
  <c r="B38" i="1"/>
  <c r="B107" i="1"/>
  <c r="B58" i="1"/>
  <c r="B78" i="1"/>
  <c r="B57" i="1"/>
  <c r="B3" i="1"/>
  <c r="B77" i="1"/>
  <c r="B70" i="1"/>
  <c r="B73" i="1"/>
  <c r="B76" i="1"/>
  <c r="B59" i="1"/>
  <c r="B60" i="1"/>
  <c r="B79" i="1"/>
  <c r="B72" i="1"/>
  <c r="L74" i="1" l="1"/>
  <c r="C73" i="1"/>
  <c r="M73" i="1"/>
  <c r="M79" i="1"/>
  <c r="D74" i="1"/>
  <c r="E78" i="1"/>
  <c r="H75" i="1"/>
  <c r="K73" i="1"/>
  <c r="Q70" i="1"/>
  <c r="Q73" i="1"/>
  <c r="H78" i="1"/>
  <c r="Q76" i="1"/>
  <c r="I74" i="1"/>
  <c r="K70" i="1"/>
  <c r="K77" i="1"/>
  <c r="M76" i="1"/>
  <c r="Q79" i="1"/>
  <c r="I73" i="1"/>
  <c r="C74" i="1"/>
  <c r="I79" i="1"/>
  <c r="E72" i="1"/>
  <c r="H77" i="1"/>
  <c r="F79" i="1"/>
  <c r="K78" i="1"/>
  <c r="M77" i="1"/>
  <c r="M71" i="1"/>
  <c r="H79" i="1"/>
  <c r="M70" i="1"/>
  <c r="D70" i="1"/>
  <c r="I76" i="1"/>
  <c r="O75" i="1"/>
  <c r="L78" i="1"/>
  <c r="M78" i="1"/>
  <c r="I77" i="1"/>
  <c r="G76" i="1"/>
  <c r="Q77" i="1"/>
  <c r="I71" i="1"/>
  <c r="L79" i="1"/>
  <c r="L70" i="1"/>
  <c r="I70" i="1"/>
  <c r="I75" i="1"/>
  <c r="L76" i="1"/>
  <c r="K79" i="1"/>
  <c r="Q78" i="1"/>
  <c r="K75" i="1"/>
  <c r="G70" i="1"/>
  <c r="D78" i="1"/>
  <c r="F70" i="1"/>
  <c r="D72" i="1"/>
  <c r="P79" i="1"/>
  <c r="L75" i="1"/>
  <c r="P77" i="1"/>
  <c r="P75" i="1"/>
  <c r="N78" i="1"/>
  <c r="N72" i="1"/>
  <c r="D77" i="1"/>
  <c r="D73" i="1"/>
  <c r="P76" i="1"/>
  <c r="H72" i="1"/>
  <c r="D76" i="1"/>
  <c r="E79" i="1"/>
  <c r="M75" i="1"/>
  <c r="H76" i="1"/>
  <c r="B67" i="1"/>
  <c r="B62" i="1"/>
  <c r="B66" i="1"/>
  <c r="B61" i="1"/>
  <c r="B65" i="1"/>
  <c r="B64" i="1"/>
  <c r="B63" i="1"/>
  <c r="B68" i="1"/>
  <c r="D75" i="1" l="1"/>
  <c r="E77" i="1"/>
  <c r="J78" i="1"/>
  <c r="R71" i="1"/>
  <c r="P72" i="1"/>
  <c r="P70" i="1"/>
  <c r="L71" i="1"/>
  <c r="D71" i="1"/>
  <c r="M74" i="1"/>
  <c r="I72" i="1"/>
  <c r="I78" i="1"/>
  <c r="E74" i="1"/>
  <c r="M72" i="1"/>
  <c r="F76" i="1"/>
  <c r="E73" i="1"/>
  <c r="R74" i="1"/>
  <c r="R73" i="1"/>
  <c r="H73" i="1"/>
  <c r="H74" i="1"/>
  <c r="F73" i="1"/>
  <c r="P73" i="1"/>
  <c r="P74" i="1"/>
  <c r="Q72" i="1"/>
  <c r="P71" i="1"/>
  <c r="F77" i="1"/>
  <c r="Q71" i="1"/>
  <c r="D79" i="1"/>
  <c r="E75" i="1"/>
  <c r="H71" i="1"/>
  <c r="R77" i="1"/>
  <c r="G71" i="1"/>
  <c r="J74" i="1"/>
  <c r="L77" i="1"/>
  <c r="O72" i="1"/>
  <c r="G79" i="1"/>
  <c r="O77" i="1"/>
  <c r="L73" i="1"/>
  <c r="G72" i="1"/>
  <c r="K72" i="1"/>
  <c r="R79" i="1"/>
  <c r="G74" i="1"/>
  <c r="R72" i="1"/>
  <c r="C79" i="1"/>
  <c r="E70" i="1"/>
  <c r="C75" i="1"/>
  <c r="O78" i="1"/>
  <c r="C71" i="1"/>
  <c r="L72" i="1"/>
  <c r="J79" i="1"/>
  <c r="J70" i="1"/>
  <c r="F72" i="1"/>
  <c r="K74" i="1"/>
  <c r="P78" i="1"/>
  <c r="O73" i="1"/>
  <c r="R70" i="1"/>
  <c r="N76" i="1"/>
  <c r="N79" i="1"/>
  <c r="G73" i="1"/>
  <c r="O76" i="1"/>
  <c r="J77" i="1"/>
  <c r="N73" i="1"/>
  <c r="O79" i="1"/>
  <c r="F74" i="1"/>
  <c r="O71" i="1"/>
  <c r="C78" i="1"/>
  <c r="J73" i="1"/>
  <c r="N77" i="1"/>
  <c r="E71" i="1"/>
  <c r="J71" i="1"/>
  <c r="O70" i="1"/>
  <c r="E76" i="1"/>
  <c r="G77" i="1"/>
  <c r="F71" i="1"/>
  <c r="R76" i="1"/>
  <c r="K76" i="1"/>
  <c r="C70" i="1"/>
  <c r="C77" i="1"/>
  <c r="N70" i="1"/>
  <c r="R75" i="1"/>
  <c r="O74" i="1"/>
  <c r="K71" i="1"/>
  <c r="G75" i="1"/>
  <c r="J75" i="1"/>
  <c r="N74" i="1"/>
  <c r="H70" i="1"/>
  <c r="Q74" i="1"/>
  <c r="Q75" i="1"/>
  <c r="F78" i="1"/>
  <c r="J72" i="1"/>
  <c r="F75" i="1"/>
  <c r="R78" i="1"/>
  <c r="C76" i="1"/>
  <c r="N75" i="1"/>
  <c r="N71" i="1"/>
  <c r="G78" i="1"/>
  <c r="C72" i="1"/>
  <c r="J76" i="1"/>
  <c r="D60" i="1" l="1"/>
  <c r="E59" i="1"/>
  <c r="R59" i="1"/>
  <c r="M60" i="1"/>
  <c r="J59" i="1"/>
  <c r="I60" i="1"/>
  <c r="E60" i="1"/>
  <c r="I59" i="1"/>
  <c r="K60" i="1"/>
  <c r="F57" i="1"/>
  <c r="I57" i="1"/>
  <c r="R57" i="1"/>
  <c r="N57" i="1"/>
  <c r="M57" i="1"/>
  <c r="O60" i="1"/>
  <c r="K59" i="1"/>
  <c r="F59" i="1"/>
  <c r="J57" i="1"/>
  <c r="R60" i="1"/>
  <c r="L60" i="1"/>
  <c r="H60" i="1"/>
  <c r="C59" i="1"/>
  <c r="L57" i="1"/>
  <c r="Q59" i="1"/>
  <c r="E57" i="1"/>
  <c r="Q60" i="1"/>
  <c r="P59" i="1"/>
  <c r="N60" i="1"/>
  <c r="H59" i="1"/>
  <c r="G59" i="1"/>
  <c r="P57" i="1"/>
  <c r="C60" i="1" l="1"/>
  <c r="O59" i="1"/>
  <c r="J60" i="1"/>
  <c r="Q57" i="1"/>
  <c r="P60" i="1"/>
  <c r="M59" i="1"/>
  <c r="D57" i="1"/>
  <c r="G60" i="1"/>
  <c r="H64" i="1"/>
  <c r="D59" i="1"/>
  <c r="H57" i="1"/>
  <c r="N59" i="1"/>
  <c r="R61" i="1"/>
  <c r="R62" i="1"/>
  <c r="F62" i="1"/>
  <c r="N61" i="1"/>
  <c r="F60" i="1"/>
  <c r="M64" i="1"/>
  <c r="J62" i="1"/>
  <c r="F64" i="1"/>
  <c r="H63" i="1"/>
  <c r="L63" i="1"/>
  <c r="P62" i="1"/>
  <c r="M62" i="1"/>
  <c r="L59" i="1"/>
  <c r="I61" i="1"/>
  <c r="F63" i="1"/>
  <c r="M63" i="1"/>
  <c r="O62" i="1"/>
  <c r="G68" i="1"/>
  <c r="G57" i="1"/>
  <c r="O68" i="1"/>
  <c r="P68" i="1"/>
  <c r="R68" i="1"/>
  <c r="F61" i="1"/>
  <c r="K57" i="1"/>
  <c r="Q62" i="1"/>
  <c r="O57" i="1"/>
  <c r="D61" i="1"/>
  <c r="E62" i="1"/>
  <c r="C57" i="1"/>
  <c r="H61" i="1"/>
  <c r="H66" i="1"/>
  <c r="H65" i="1"/>
  <c r="F65" i="1"/>
  <c r="R66" i="1"/>
  <c r="G66" i="1"/>
  <c r="P61" i="1" l="1"/>
  <c r="E61" i="1"/>
  <c r="N63" i="1"/>
  <c r="F68" i="1"/>
  <c r="N62" i="1"/>
  <c r="E68" i="1"/>
  <c r="J64" i="1"/>
  <c r="G61" i="1"/>
  <c r="H68" i="1"/>
  <c r="C62" i="1"/>
  <c r="D68" i="1"/>
  <c r="P63" i="1"/>
  <c r="I62" i="1"/>
  <c r="K64" i="1"/>
  <c r="N68" i="1"/>
  <c r="O61" i="1"/>
  <c r="R65" i="1"/>
  <c r="L68" i="1"/>
  <c r="I63" i="1"/>
  <c r="J61" i="1"/>
  <c r="G64" i="1"/>
  <c r="C61" i="1"/>
  <c r="P66" i="1"/>
  <c r="L66" i="1"/>
  <c r="Q63" i="1"/>
  <c r="F66" i="1"/>
  <c r="O63" i="1"/>
  <c r="L65" i="1"/>
  <c r="D62" i="1"/>
  <c r="C63" i="1"/>
  <c r="I64" i="1"/>
  <c r="K61" i="1"/>
  <c r="J68" i="1"/>
  <c r="J63" i="1"/>
  <c r="R63" i="1"/>
  <c r="M68" i="1"/>
  <c r="O65" i="1"/>
  <c r="D63" i="1"/>
  <c r="K63" i="1"/>
  <c r="E63" i="1"/>
  <c r="L64" i="1"/>
  <c r="L62" i="1"/>
  <c r="N64" i="1"/>
  <c r="Q64" i="1"/>
  <c r="C68" i="1"/>
  <c r="C64" i="1"/>
  <c r="G63" i="1"/>
  <c r="Q68" i="1"/>
  <c r="K68" i="1"/>
  <c r="Q61" i="1"/>
  <c r="K65" i="1"/>
  <c r="L61" i="1"/>
  <c r="G62" i="1"/>
  <c r="P64" i="1"/>
  <c r="D64" i="1"/>
  <c r="M61" i="1"/>
  <c r="E64" i="1"/>
  <c r="O64" i="1"/>
  <c r="R64" i="1"/>
  <c r="K62" i="1"/>
  <c r="H62" i="1"/>
  <c r="E66" i="1"/>
  <c r="I66" i="1"/>
  <c r="Q66" i="1"/>
  <c r="I68" i="1"/>
  <c r="M65" i="1"/>
  <c r="M66" i="1"/>
  <c r="I65" i="1"/>
  <c r="C65" i="1"/>
  <c r="Q65" i="1"/>
  <c r="G65" i="1"/>
  <c r="K66" i="1"/>
  <c r="E65" i="1"/>
  <c r="N66" i="1"/>
  <c r="P65" i="1"/>
  <c r="D66" i="1"/>
  <c r="D65" i="1"/>
  <c r="N65" i="1"/>
  <c r="J65" i="1"/>
  <c r="J66" i="1"/>
  <c r="C66" i="1"/>
  <c r="O66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G67" i="1" l="1"/>
  <c r="D67" i="1"/>
  <c r="R67" i="1"/>
  <c r="N67" i="1"/>
  <c r="L67" i="1"/>
  <c r="M67" i="1"/>
  <c r="O67" i="1"/>
  <c r="P67" i="1"/>
  <c r="K67" i="1"/>
  <c r="H67" i="1"/>
  <c r="J67" i="1"/>
  <c r="Q67" i="1"/>
  <c r="E67" i="1"/>
  <c r="B93" i="1"/>
  <c r="B94" i="1"/>
  <c r="B95" i="1"/>
  <c r="B98" i="1"/>
  <c r="B96" i="1"/>
  <c r="B97" i="1"/>
  <c r="C67" i="1" l="1"/>
  <c r="F67" i="1"/>
  <c r="I67" i="1"/>
  <c r="M94" i="1" l="1"/>
  <c r="P98" i="1"/>
  <c r="E94" i="1"/>
  <c r="M96" i="1"/>
  <c r="F98" i="1"/>
  <c r="E96" i="1"/>
  <c r="Q98" i="1"/>
  <c r="P97" i="1"/>
  <c r="I97" i="1"/>
  <c r="G96" i="1"/>
  <c r="I94" i="1"/>
  <c r="R94" i="1"/>
  <c r="M98" i="1"/>
  <c r="G98" i="1"/>
  <c r="J94" i="1"/>
  <c r="B105" i="1"/>
  <c r="B106" i="1"/>
  <c r="K94" i="1" l="1"/>
  <c r="L96" i="1"/>
  <c r="C98" i="1"/>
  <c r="N95" i="1"/>
  <c r="J98" i="1"/>
  <c r="E95" i="1"/>
  <c r="H94" i="1"/>
  <c r="H96" i="1"/>
  <c r="R98" i="1"/>
  <c r="C95" i="1"/>
  <c r="I96" i="1"/>
  <c r="M95" i="1"/>
  <c r="N94" i="1"/>
  <c r="D95" i="1"/>
  <c r="K98" i="1"/>
  <c r="E98" i="1"/>
  <c r="C97" i="1"/>
  <c r="K95" i="1"/>
  <c r="P95" i="1"/>
  <c r="N96" i="1"/>
  <c r="C94" i="1"/>
  <c r="P94" i="1"/>
  <c r="Q95" i="1"/>
  <c r="C96" i="1"/>
  <c r="H95" i="1"/>
  <c r="F94" i="1"/>
  <c r="M97" i="1"/>
  <c r="K96" i="1"/>
  <c r="O97" i="1"/>
  <c r="Q97" i="1"/>
  <c r="H98" i="1"/>
  <c r="L95" i="1"/>
  <c r="O95" i="1"/>
  <c r="G94" i="1"/>
  <c r="D96" i="1"/>
  <c r="O96" i="1"/>
  <c r="I95" i="1"/>
  <c r="O98" i="1"/>
  <c r="G97" i="1"/>
  <c r="N98" i="1"/>
  <c r="E97" i="1"/>
  <c r="D94" i="1"/>
  <c r="P96" i="1"/>
  <c r="Q94" i="1"/>
  <c r="J96" i="1"/>
  <c r="D98" i="1"/>
  <c r="O94" i="1"/>
  <c r="H97" i="1"/>
  <c r="L94" i="1"/>
  <c r="I98" i="1"/>
  <c r="K97" i="1"/>
  <c r="L98" i="1"/>
  <c r="D97" i="1"/>
  <c r="L97" i="1"/>
  <c r="J97" i="1"/>
  <c r="N97" i="1"/>
  <c r="J95" i="1"/>
  <c r="R96" i="1" l="1"/>
  <c r="F97" i="1"/>
  <c r="R97" i="1"/>
  <c r="G95" i="1"/>
  <c r="F96" i="1"/>
  <c r="R95" i="1"/>
  <c r="F95" i="1"/>
  <c r="Q96" i="1"/>
  <c r="I106" i="1" l="1"/>
  <c r="C106" i="1"/>
  <c r="C105" i="1"/>
  <c r="J105" i="1"/>
  <c r="G106" i="1"/>
  <c r="G105" i="1"/>
  <c r="O106" i="1"/>
  <c r="P106" i="1"/>
  <c r="L106" i="1"/>
  <c r="K106" i="1"/>
  <c r="Q105" i="1"/>
  <c r="M106" i="1"/>
  <c r="J106" i="1"/>
  <c r="F106" i="1"/>
  <c r="R106" i="1"/>
  <c r="E106" i="1"/>
  <c r="D106" i="1"/>
  <c r="Q106" i="1"/>
  <c r="D105" i="1"/>
  <c r="H105" i="1"/>
  <c r="O105" i="1"/>
  <c r="K105" i="1"/>
  <c r="H106" i="1"/>
  <c r="P105" i="1"/>
  <c r="E105" i="1" l="1"/>
  <c r="N106" i="1"/>
  <c r="F105" i="1"/>
  <c r="L105" i="1"/>
  <c r="N105" i="1"/>
  <c r="R105" i="1"/>
  <c r="I105" i="1"/>
  <c r="M105" i="1"/>
  <c r="R101" i="1" l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R92" i="1"/>
  <c r="Q92" i="1"/>
  <c r="P92" i="1"/>
  <c r="N92" i="1"/>
  <c r="M92" i="1"/>
  <c r="L92" i="1"/>
  <c r="K92" i="1"/>
  <c r="I92" i="1"/>
  <c r="H92" i="1"/>
  <c r="G92" i="1"/>
  <c r="E92" i="1"/>
  <c r="D92" i="1"/>
  <c r="C92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O89" i="1"/>
  <c r="N89" i="1"/>
  <c r="J89" i="1"/>
  <c r="H89" i="1"/>
  <c r="F89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B92" i="1"/>
  <c r="B89" i="1"/>
  <c r="B84" i="1"/>
  <c r="B100" i="1"/>
  <c r="B91" i="1"/>
  <c r="B86" i="1"/>
  <c r="B83" i="1"/>
  <c r="B101" i="1"/>
  <c r="B85" i="1"/>
  <c r="B90" i="1"/>
  <c r="O92" i="1" l="1"/>
  <c r="P89" i="1"/>
  <c r="F92" i="1"/>
  <c r="J92" i="1"/>
  <c r="Q89" i="1"/>
  <c r="G89" i="1"/>
  <c r="K89" i="1"/>
  <c r="I89" i="1"/>
  <c r="D89" i="1"/>
  <c r="L89" i="1"/>
  <c r="E89" i="1"/>
  <c r="M89" i="1"/>
  <c r="R89" i="1"/>
  <c r="C84" i="1"/>
  <c r="B80" i="1"/>
  <c r="C101" i="1" l="1"/>
  <c r="C90" i="1"/>
  <c r="C83" i="1" l="1"/>
  <c r="C89" i="1"/>
  <c r="H40" i="1" l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B46" i="1"/>
  <c r="B42" i="1"/>
  <c r="B41" i="1"/>
  <c r="B40" i="1"/>
  <c r="B45" i="1"/>
  <c r="B36" i="1"/>
  <c r="B37" i="1"/>
  <c r="B44" i="1"/>
  <c r="M40" i="1" l="1"/>
  <c r="G42" i="1"/>
  <c r="H42" i="1"/>
  <c r="I41" i="1"/>
  <c r="M41" i="1"/>
  <c r="K42" i="1"/>
  <c r="F40" i="1"/>
  <c r="J41" i="1"/>
  <c r="P41" i="1"/>
  <c r="O42" i="1"/>
  <c r="P40" i="1"/>
  <c r="N41" i="1"/>
  <c r="D41" i="1"/>
  <c r="O40" i="1"/>
  <c r="K41" i="1"/>
  <c r="Q40" i="1"/>
  <c r="M42" i="1"/>
  <c r="I40" i="1"/>
  <c r="O41" i="1"/>
  <c r="G41" i="1"/>
  <c r="E42" i="1"/>
  <c r="H41" i="1"/>
  <c r="P42" i="1"/>
  <c r="Q41" i="1"/>
  <c r="R41" i="1"/>
  <c r="E41" i="1"/>
  <c r="I42" i="1"/>
  <c r="N40" i="1"/>
  <c r="R42" i="1"/>
  <c r="R40" i="1"/>
  <c r="D40" i="1"/>
  <c r="F41" i="1"/>
  <c r="F42" i="1"/>
  <c r="J40" i="1"/>
  <c r="Q42" i="1"/>
  <c r="J42" i="1" l="1"/>
  <c r="L41" i="1"/>
  <c r="E40" i="1"/>
  <c r="L42" i="1"/>
  <c r="N42" i="1"/>
  <c r="G40" i="1"/>
  <c r="L40" i="1"/>
  <c r="K40" i="1"/>
  <c r="D42" i="1"/>
  <c r="C45" i="1" l="1"/>
  <c r="C40" i="1"/>
  <c r="C42" i="1"/>
  <c r="C44" i="1"/>
  <c r="C46" i="1"/>
  <c r="O37" i="1" l="1"/>
  <c r="K37" i="1"/>
  <c r="I37" i="1"/>
  <c r="I36" i="1"/>
  <c r="H36" i="1"/>
  <c r="M36" i="1"/>
  <c r="N37" i="1"/>
  <c r="R37" i="1"/>
  <c r="O36" i="1"/>
  <c r="D37" i="1"/>
  <c r="C41" i="1"/>
  <c r="L36" i="1"/>
  <c r="K36" i="1"/>
  <c r="G37" i="1"/>
  <c r="H37" i="1"/>
  <c r="L37" i="1"/>
  <c r="P37" i="1"/>
  <c r="P36" i="1"/>
  <c r="F36" i="1"/>
  <c r="G36" i="1"/>
  <c r="D36" i="1"/>
  <c r="Q37" i="1"/>
  <c r="E37" i="1"/>
  <c r="Q36" i="1"/>
  <c r="N36" i="1"/>
  <c r="J36" i="1"/>
  <c r="C38" i="1"/>
  <c r="F37" i="1"/>
  <c r="C36" i="1"/>
  <c r="C37" i="1"/>
  <c r="R36" i="1"/>
  <c r="B32" i="1"/>
  <c r="B34" i="1"/>
  <c r="B33" i="1"/>
  <c r="B31" i="1"/>
  <c r="E36" i="1" l="1"/>
  <c r="M37" i="1"/>
  <c r="J37" i="1"/>
  <c r="E34" i="1" l="1"/>
  <c r="D31" i="1" l="1"/>
  <c r="N32" i="1"/>
  <c r="L33" i="1"/>
  <c r="P34" i="1"/>
  <c r="G31" i="1"/>
  <c r="K31" i="1"/>
  <c r="H31" i="1"/>
  <c r="Q33" i="1"/>
  <c r="L31" i="1"/>
  <c r="E31" i="1"/>
  <c r="H32" i="1"/>
  <c r="O34" i="1"/>
  <c r="G34" i="1"/>
  <c r="L34" i="1"/>
  <c r="R34" i="1"/>
  <c r="D33" i="1"/>
  <c r="G33" i="1"/>
  <c r="I31" i="1"/>
  <c r="P33" i="1"/>
  <c r="J33" i="1"/>
  <c r="H34" i="1"/>
  <c r="O32" i="1"/>
  <c r="F33" i="1"/>
  <c r="K34" i="1"/>
  <c r="P31" i="1"/>
  <c r="P32" i="1"/>
  <c r="D34" i="1"/>
  <c r="M31" i="1"/>
  <c r="F32" i="1"/>
  <c r="E33" i="1"/>
  <c r="D32" i="1"/>
  <c r="H33" i="1"/>
  <c r="I33" i="1"/>
  <c r="O33" i="1"/>
  <c r="K32" i="1"/>
  <c r="F31" i="1"/>
  <c r="R31" i="1"/>
  <c r="C31" i="1"/>
  <c r="Q32" i="1"/>
  <c r="Q31" i="1"/>
  <c r="J34" i="1"/>
  <c r="N31" i="1"/>
  <c r="N34" i="1"/>
  <c r="L32" i="1"/>
  <c r="C32" i="1"/>
  <c r="B28" i="1"/>
  <c r="B29" i="1"/>
  <c r="J32" i="1" l="1"/>
  <c r="O31" i="1"/>
  <c r="E32" i="1"/>
  <c r="M33" i="1"/>
  <c r="J31" i="1"/>
  <c r="M32" i="1"/>
  <c r="C34" i="1"/>
  <c r="M34" i="1"/>
  <c r="K33" i="1"/>
  <c r="R33" i="1"/>
  <c r="R32" i="1"/>
  <c r="G32" i="1"/>
  <c r="C33" i="1"/>
  <c r="N33" i="1"/>
  <c r="I32" i="1"/>
  <c r="F34" i="1"/>
  <c r="Q34" i="1"/>
  <c r="I34" i="1"/>
  <c r="N29" i="1" l="1"/>
  <c r="D29" i="1"/>
  <c r="G29" i="1"/>
  <c r="K29" i="1" l="1"/>
  <c r="F29" i="1"/>
  <c r="E29" i="1"/>
  <c r="R29" i="1"/>
  <c r="O29" i="1"/>
  <c r="M29" i="1"/>
  <c r="J29" i="1"/>
  <c r="P29" i="1"/>
  <c r="Q29" i="1"/>
  <c r="C29" i="1"/>
  <c r="H29" i="1"/>
  <c r="L29" i="1"/>
  <c r="I29" i="1"/>
  <c r="M28" i="1"/>
  <c r="L28" i="1" l="1"/>
  <c r="N28" i="1" l="1"/>
  <c r="K28" i="1" l="1"/>
  <c r="O28" i="1" l="1"/>
  <c r="P28" i="1" l="1"/>
  <c r="I28" i="1" l="1"/>
  <c r="J28" i="1"/>
  <c r="H28" i="1" l="1"/>
  <c r="Q28" i="1"/>
  <c r="R28" i="1" l="1"/>
  <c r="G28" i="1" l="1"/>
  <c r="F28" i="1" l="1"/>
  <c r="E28" i="1" l="1"/>
  <c r="D28" i="1" l="1"/>
  <c r="C28" i="1" l="1"/>
  <c r="B24" i="1"/>
  <c r="B9" i="1"/>
  <c r="B43" i="1"/>
  <c r="B16" i="1"/>
  <c r="B5" i="1"/>
  <c r="B22" i="1"/>
  <c r="B27" i="1"/>
  <c r="B6" i="1"/>
  <c r="B49" i="1"/>
  <c r="B30" i="1"/>
  <c r="B18" i="1"/>
  <c r="B56" i="1"/>
  <c r="B52" i="1"/>
  <c r="B54" i="1"/>
  <c r="B26" i="1"/>
  <c r="B20" i="1"/>
  <c r="B8" i="1"/>
  <c r="B7" i="1"/>
  <c r="B15" i="1"/>
  <c r="B13" i="1"/>
  <c r="B4" i="1"/>
  <c r="B69" i="1"/>
  <c r="B50" i="1"/>
  <c r="B12" i="1"/>
  <c r="B21" i="1"/>
  <c r="B53" i="1"/>
  <c r="B81" i="1"/>
  <c r="B47" i="1"/>
  <c r="B10" i="1"/>
  <c r="B104" i="1"/>
  <c r="B23" i="1"/>
  <c r="B55" i="1"/>
  <c r="B25" i="1"/>
  <c r="B19" i="1"/>
  <c r="B51" i="1"/>
  <c r="B48" i="1"/>
  <c r="B17" i="1"/>
  <c r="B39" i="1"/>
  <c r="B82" i="1"/>
  <c r="B99" i="1"/>
  <c r="B11" i="1"/>
  <c r="B88" i="1"/>
  <c r="B35" i="1"/>
  <c r="B14" i="1"/>
  <c r="B102" i="1"/>
  <c r="J7" i="1" l="1"/>
  <c r="N7" i="1" l="1"/>
  <c r="R7" i="1"/>
  <c r="D7" i="1" l="1"/>
  <c r="Q7" i="1"/>
  <c r="M7" i="1"/>
  <c r="P7" i="1"/>
  <c r="I7" i="1"/>
  <c r="E7" i="1"/>
  <c r="H7" i="1"/>
  <c r="G7" i="1"/>
  <c r="F7" i="1"/>
  <c r="K7" i="1"/>
  <c r="O7" i="1"/>
  <c r="C7" i="1" l="1"/>
  <c r="L7" i="1"/>
  <c r="I6" i="1" l="1"/>
  <c r="C6" i="1" l="1"/>
  <c r="K6" i="1"/>
  <c r="E6" i="1"/>
  <c r="M6" i="1"/>
  <c r="L6" i="1"/>
  <c r="F6" i="1"/>
  <c r="D6" i="1"/>
  <c r="R6" i="1"/>
  <c r="H6" i="1"/>
  <c r="O6" i="1"/>
  <c r="G6" i="1"/>
  <c r="J6" i="1"/>
  <c r="N6" i="1"/>
  <c r="Q6" i="1"/>
  <c r="P6" i="1"/>
  <c r="I82" i="1" l="1"/>
  <c r="Q93" i="1"/>
  <c r="K93" i="1"/>
  <c r="M21" i="1" l="1"/>
  <c r="D39" i="1"/>
  <c r="G17" i="1"/>
  <c r="F104" i="1"/>
  <c r="H39" i="1"/>
  <c r="Q69" i="1"/>
  <c r="E104" i="1"/>
  <c r="N30" i="1"/>
  <c r="Q107" i="1"/>
  <c r="O11" i="1"/>
  <c r="K43" i="1"/>
  <c r="F35" i="1"/>
  <c r="K35" i="1"/>
  <c r="D107" i="1"/>
  <c r="F107" i="1"/>
  <c r="L107" i="1"/>
  <c r="R107" i="1"/>
  <c r="H21" i="1"/>
  <c r="G107" i="1"/>
  <c r="C107" i="1"/>
  <c r="D27" i="1"/>
  <c r="M10" i="1"/>
  <c r="J107" i="1"/>
  <c r="M107" i="1"/>
  <c r="G22" i="1"/>
  <c r="H107" i="1"/>
  <c r="O107" i="1"/>
  <c r="P107" i="1"/>
  <c r="I107" i="1"/>
  <c r="D14" i="1"/>
  <c r="K16" i="1"/>
  <c r="E52" i="1"/>
  <c r="H51" i="1"/>
  <c r="R11" i="1"/>
  <c r="C52" i="1"/>
  <c r="P51" i="1"/>
  <c r="I47" i="1"/>
  <c r="P43" i="1"/>
  <c r="G18" i="1"/>
  <c r="K17" i="1"/>
  <c r="P80" i="1"/>
  <c r="C51" i="1"/>
  <c r="P102" i="1"/>
  <c r="Q39" i="1"/>
  <c r="L48" i="1"/>
  <c r="F69" i="1"/>
  <c r="H17" i="1"/>
  <c r="R12" i="1"/>
  <c r="L15" i="1"/>
  <c r="K49" i="1"/>
  <c r="L53" i="1"/>
  <c r="E35" i="1"/>
  <c r="N12" i="1"/>
  <c r="C80" i="1"/>
  <c r="C13" i="1"/>
  <c r="M104" i="1"/>
  <c r="K51" i="1"/>
  <c r="M50" i="1"/>
  <c r="Q53" i="1"/>
  <c r="Q20" i="1"/>
  <c r="P20" i="1"/>
  <c r="K13" i="1"/>
  <c r="D49" i="1"/>
  <c r="R43" i="1"/>
  <c r="O24" i="1"/>
  <c r="G50" i="1"/>
  <c r="G24" i="1"/>
  <c r="F19" i="1"/>
  <c r="L24" i="1"/>
  <c r="O104" i="1"/>
  <c r="D23" i="1"/>
  <c r="J30" i="1"/>
  <c r="F22" i="1"/>
  <c r="M47" i="1"/>
  <c r="M39" i="1"/>
  <c r="D24" i="1"/>
  <c r="I12" i="1"/>
  <c r="C82" i="1"/>
  <c r="P104" i="1"/>
  <c r="M82" i="1"/>
  <c r="L82" i="1"/>
  <c r="K107" i="1"/>
  <c r="F17" i="1"/>
  <c r="E16" i="1"/>
  <c r="R93" i="1"/>
  <c r="N69" i="1"/>
  <c r="P93" i="1"/>
  <c r="L19" i="1"/>
  <c r="E49" i="1"/>
  <c r="H43" i="1"/>
  <c r="G21" i="1"/>
  <c r="J18" i="1"/>
  <c r="D35" i="1"/>
  <c r="M12" i="1"/>
  <c r="G82" i="1"/>
  <c r="E50" i="1"/>
  <c r="F43" i="1"/>
  <c r="N82" i="1"/>
  <c r="E107" i="1"/>
  <c r="E24" i="1"/>
  <c r="O93" i="1"/>
  <c r="F82" i="1"/>
  <c r="H11" i="1"/>
  <c r="N20" i="1"/>
  <c r="P23" i="1"/>
  <c r="M93" i="1"/>
  <c r="Q23" i="1"/>
  <c r="E13" i="1"/>
  <c r="C50" i="1"/>
  <c r="J11" i="1"/>
  <c r="K12" i="1"/>
  <c r="C53" i="1"/>
  <c r="D102" i="1"/>
  <c r="M53" i="1"/>
  <c r="F49" i="1"/>
  <c r="E82" i="1"/>
  <c r="N93" i="1"/>
  <c r="K52" i="1"/>
  <c r="H82" i="1"/>
  <c r="Q88" i="1"/>
  <c r="Q50" i="1"/>
  <c r="J88" i="1"/>
  <c r="Q12" i="1"/>
  <c r="L21" i="1"/>
  <c r="I11" i="1"/>
  <c r="D88" i="1"/>
  <c r="O39" i="1"/>
  <c r="N14" i="1"/>
  <c r="N13" i="1"/>
  <c r="R23" i="1"/>
  <c r="J21" i="1"/>
  <c r="K82" i="1"/>
  <c r="J43" i="1"/>
  <c r="J82" i="1"/>
  <c r="M17" i="1"/>
  <c r="H15" i="1"/>
  <c r="P24" i="1"/>
  <c r="F53" i="1"/>
  <c r="P82" i="1"/>
  <c r="D82" i="1"/>
  <c r="G13" i="1"/>
  <c r="I54" i="1"/>
  <c r="N35" i="1"/>
  <c r="I93" i="1"/>
  <c r="K19" i="1"/>
  <c r="F23" i="1"/>
  <c r="G53" i="1"/>
  <c r="K69" i="1"/>
  <c r="N88" i="1"/>
  <c r="E39" i="1"/>
  <c r="E18" i="1"/>
  <c r="P88" i="1"/>
  <c r="E11" i="1"/>
  <c r="D53" i="1"/>
  <c r="D20" i="1"/>
  <c r="P53" i="1"/>
  <c r="G30" i="1"/>
  <c r="P19" i="1"/>
  <c r="F30" i="1"/>
  <c r="J54" i="1"/>
  <c r="J93" i="1"/>
  <c r="D13" i="1"/>
  <c r="K102" i="1"/>
  <c r="O102" i="1"/>
  <c r="D93" i="1"/>
  <c r="I69" i="1"/>
  <c r="D43" i="1"/>
  <c r="K48" i="1"/>
  <c r="R15" i="1"/>
  <c r="O53" i="1"/>
  <c r="F52" i="1"/>
  <c r="K88" i="1"/>
  <c r="O17" i="1"/>
  <c r="D12" i="1"/>
  <c r="Q14" i="1"/>
  <c r="I43" i="1"/>
  <c r="P16" i="1"/>
  <c r="M52" i="1"/>
  <c r="P12" i="1"/>
  <c r="D47" i="1"/>
  <c r="F48" i="1"/>
  <c r="K11" i="1"/>
  <c r="M20" i="1"/>
  <c r="H88" i="1"/>
  <c r="L12" i="1"/>
  <c r="I50" i="1"/>
  <c r="N21" i="1"/>
  <c r="D11" i="1"/>
  <c r="F12" i="1"/>
  <c r="R104" i="1"/>
  <c r="E17" i="1"/>
  <c r="G69" i="1"/>
  <c r="L30" i="1"/>
  <c r="O15" i="1"/>
  <c r="Q49" i="1"/>
  <c r="C15" i="1"/>
  <c r="O18" i="1"/>
  <c r="K39" i="1"/>
  <c r="M88" i="1"/>
  <c r="I53" i="1"/>
  <c r="H18" i="1"/>
  <c r="N43" i="1"/>
  <c r="L23" i="1"/>
  <c r="N107" i="1"/>
  <c r="R53" i="1"/>
  <c r="R88" i="1"/>
  <c r="R18" i="1"/>
  <c r="L52" i="1"/>
  <c r="H23" i="1"/>
  <c r="J47" i="1"/>
  <c r="Q24" i="1"/>
  <c r="Q35" i="1"/>
  <c r="J39" i="1"/>
  <c r="E23" i="1"/>
  <c r="D51" i="1"/>
  <c r="M19" i="1"/>
  <c r="E51" i="1"/>
  <c r="H93" i="1"/>
  <c r="E93" i="1"/>
  <c r="K80" i="1"/>
  <c r="G20" i="1"/>
  <c r="K15" i="1"/>
  <c r="O30" i="1"/>
  <c r="L17" i="1"/>
  <c r="H30" i="1"/>
  <c r="F39" i="1"/>
  <c r="F13" i="1"/>
  <c r="N104" i="1"/>
  <c r="M15" i="1"/>
  <c r="H14" i="1"/>
  <c r="H24" i="1"/>
  <c r="G93" i="1"/>
  <c r="C14" i="1"/>
  <c r="C104" i="1"/>
  <c r="R19" i="1"/>
  <c r="C30" i="1"/>
  <c r="Q51" i="1"/>
  <c r="F18" i="1"/>
  <c r="N47" i="1"/>
  <c r="F16" i="1"/>
  <c r="J12" i="1"/>
  <c r="E15" i="1"/>
  <c r="J20" i="1"/>
  <c r="Q54" i="1"/>
  <c r="H20" i="1" l="1"/>
  <c r="O23" i="1"/>
  <c r="L102" i="1"/>
  <c r="Q17" i="1"/>
  <c r="I17" i="1"/>
  <c r="E19" i="1"/>
  <c r="I19" i="1"/>
  <c r="P47" i="1"/>
  <c r="J22" i="1"/>
  <c r="C24" i="1"/>
  <c r="O80" i="1"/>
  <c r="K21" i="1"/>
  <c r="L80" i="1"/>
  <c r="N24" i="1"/>
  <c r="I49" i="1"/>
  <c r="C48" i="1"/>
  <c r="O47" i="1"/>
  <c r="Q15" i="1"/>
  <c r="K54" i="1"/>
  <c r="R16" i="1"/>
  <c r="C49" i="1"/>
  <c r="O13" i="1"/>
  <c r="P50" i="1"/>
  <c r="P15" i="1"/>
  <c r="K50" i="1"/>
  <c r="R50" i="1"/>
  <c r="R54" i="1"/>
  <c r="F14" i="1"/>
  <c r="N22" i="1"/>
  <c r="Q22" i="1"/>
  <c r="E102" i="1"/>
  <c r="G11" i="1"/>
  <c r="R52" i="1"/>
  <c r="F11" i="1"/>
  <c r="C12" i="1"/>
  <c r="G15" i="1"/>
  <c r="O14" i="1"/>
  <c r="N10" i="1"/>
  <c r="C35" i="1"/>
  <c r="J49" i="1"/>
  <c r="I23" i="1"/>
  <c r="C39" i="1"/>
  <c r="P52" i="1"/>
  <c r="F15" i="1"/>
  <c r="R14" i="1"/>
  <c r="N54" i="1"/>
  <c r="D104" i="1"/>
  <c r="C10" i="1"/>
  <c r="L11" i="1"/>
  <c r="F47" i="1"/>
  <c r="H48" i="1"/>
  <c r="J19" i="1"/>
  <c r="C43" i="1"/>
  <c r="J16" i="1"/>
  <c r="L43" i="1"/>
  <c r="P13" i="1"/>
  <c r="M23" i="1"/>
  <c r="C18" i="1"/>
  <c r="C54" i="1"/>
  <c r="H49" i="1"/>
  <c r="I27" i="1"/>
  <c r="N15" i="1"/>
  <c r="O49" i="1"/>
  <c r="G39" i="1"/>
  <c r="H54" i="1"/>
  <c r="J17" i="1"/>
  <c r="C99" i="1"/>
  <c r="E47" i="1"/>
  <c r="L104" i="1"/>
  <c r="M18" i="1"/>
  <c r="M14" i="1"/>
  <c r="N39" i="1"/>
  <c r="J24" i="1"/>
  <c r="G48" i="1"/>
  <c r="C11" i="1"/>
  <c r="Q16" i="1"/>
  <c r="F80" i="1"/>
  <c r="J14" i="1"/>
  <c r="R35" i="1"/>
  <c r="O50" i="1"/>
  <c r="Q104" i="1"/>
  <c r="R13" i="1"/>
  <c r="H35" i="1"/>
  <c r="O51" i="1"/>
  <c r="F50" i="1"/>
  <c r="F102" i="1"/>
  <c r="R47" i="1"/>
  <c r="H52" i="1"/>
  <c r="G23" i="1"/>
  <c r="J48" i="1"/>
  <c r="Q48" i="1"/>
  <c r="F21" i="1"/>
  <c r="R17" i="1"/>
  <c r="M24" i="1"/>
  <c r="K104" i="1"/>
  <c r="E54" i="1"/>
  <c r="D15" i="1"/>
  <c r="C16" i="1"/>
  <c r="I22" i="1"/>
  <c r="K18" i="1"/>
  <c r="N23" i="1"/>
  <c r="R21" i="1"/>
  <c r="I48" i="1"/>
  <c r="O20" i="1"/>
  <c r="R51" i="1"/>
  <c r="P48" i="1"/>
  <c r="N102" i="1"/>
  <c r="I15" i="1"/>
  <c r="M80" i="1"/>
  <c r="Q13" i="1"/>
  <c r="J80" i="1"/>
  <c r="K20" i="1"/>
  <c r="J102" i="1"/>
  <c r="H27" i="1"/>
  <c r="K24" i="1"/>
  <c r="G51" i="1"/>
  <c r="L18" i="1"/>
  <c r="E48" i="1"/>
  <c r="H47" i="1"/>
  <c r="E69" i="1"/>
  <c r="M48" i="1"/>
  <c r="O22" i="1"/>
  <c r="I21" i="1"/>
  <c r="P54" i="1"/>
  <c r="K14" i="1"/>
  <c r="N52" i="1"/>
  <c r="H50" i="1"/>
  <c r="M43" i="1"/>
  <c r="K23" i="1"/>
  <c r="C69" i="1"/>
  <c r="R22" i="1"/>
  <c r="J52" i="1"/>
  <c r="F54" i="1"/>
  <c r="G12" i="1"/>
  <c r="H12" i="1"/>
  <c r="K47" i="1"/>
  <c r="D16" i="1"/>
  <c r="I51" i="1"/>
  <c r="F24" i="1"/>
  <c r="L54" i="1"/>
  <c r="C20" i="1"/>
  <c r="Q43" i="1"/>
  <c r="E53" i="1"/>
  <c r="D80" i="1"/>
  <c r="I16" i="1"/>
  <c r="R102" i="1"/>
  <c r="L50" i="1"/>
  <c r="D30" i="1"/>
  <c r="C23" i="1"/>
  <c r="P11" i="1"/>
  <c r="P69" i="1"/>
  <c r="E27" i="1"/>
  <c r="L16" i="1"/>
  <c r="P35" i="1"/>
  <c r="R20" i="1"/>
  <c r="C19" i="1"/>
  <c r="Q19" i="1"/>
  <c r="N19" i="1"/>
  <c r="M54" i="1"/>
  <c r="G19" i="1"/>
  <c r="O35" i="1"/>
  <c r="E22" i="1"/>
  <c r="R30" i="1"/>
  <c r="G27" i="1"/>
  <c r="M49" i="1"/>
  <c r="C47" i="1"/>
  <c r="O12" i="1"/>
  <c r="G14" i="1"/>
  <c r="O21" i="1"/>
  <c r="M16" i="1"/>
  <c r="N48" i="1"/>
  <c r="M27" i="1"/>
  <c r="J15" i="1"/>
  <c r="J35" i="1"/>
  <c r="P39" i="1"/>
  <c r="Q18" i="1"/>
  <c r="N51" i="1"/>
  <c r="D48" i="1"/>
  <c r="D17" i="1"/>
  <c r="M35" i="1"/>
  <c r="G52" i="1"/>
  <c r="O16" i="1"/>
  <c r="L13" i="1"/>
  <c r="P14" i="1"/>
  <c r="M22" i="1"/>
  <c r="L20" i="1"/>
  <c r="C22" i="1"/>
  <c r="O52" i="1"/>
  <c r="J50" i="1"/>
  <c r="Q30" i="1"/>
  <c r="Q52" i="1"/>
  <c r="P22" i="1"/>
  <c r="C27" i="1"/>
  <c r="M69" i="1"/>
  <c r="P30" i="1"/>
  <c r="I20" i="1"/>
  <c r="G102" i="1"/>
  <c r="I52" i="1"/>
  <c r="L14" i="1"/>
  <c r="D50" i="1"/>
  <c r="O48" i="1"/>
  <c r="H104" i="1"/>
  <c r="I102" i="1"/>
  <c r="D22" i="1"/>
  <c r="K22" i="1"/>
  <c r="R49" i="1"/>
  <c r="G43" i="1"/>
  <c r="D21" i="1"/>
  <c r="I80" i="1"/>
  <c r="N50" i="1"/>
  <c r="J53" i="1"/>
  <c r="E21" i="1"/>
  <c r="K27" i="1"/>
  <c r="O54" i="1"/>
  <c r="C102" i="1"/>
  <c r="H16" i="1"/>
  <c r="L49" i="1"/>
  <c r="K53" i="1"/>
  <c r="L35" i="1"/>
  <c r="J104" i="1"/>
  <c r="H19" i="1"/>
  <c r="M102" i="1"/>
  <c r="N17" i="1"/>
  <c r="R80" i="1"/>
  <c r="E14" i="1"/>
  <c r="D18" i="1"/>
  <c r="P49" i="1"/>
  <c r="D52" i="1"/>
  <c r="D19" i="1"/>
  <c r="L47" i="1"/>
  <c r="N53" i="1"/>
  <c r="J23" i="1"/>
  <c r="Q21" i="1"/>
  <c r="I35" i="1"/>
  <c r="L27" i="1"/>
  <c r="M51" i="1"/>
  <c r="L39" i="1"/>
  <c r="G54" i="1"/>
  <c r="L22" i="1"/>
  <c r="Q80" i="1"/>
  <c r="F20" i="1"/>
  <c r="C21" i="1"/>
  <c r="Q47" i="1"/>
  <c r="R39" i="1"/>
  <c r="J51" i="1"/>
  <c r="N16" i="1"/>
  <c r="D54" i="1"/>
  <c r="P21" i="1"/>
  <c r="N49" i="1"/>
  <c r="G16" i="1"/>
  <c r="H53" i="1"/>
  <c r="G49" i="1"/>
  <c r="Q102" i="1"/>
  <c r="Q11" i="1"/>
  <c r="R24" i="1"/>
  <c r="G80" i="1"/>
  <c r="N27" i="1"/>
  <c r="J13" i="1"/>
  <c r="R48" i="1"/>
  <c r="J99" i="1"/>
  <c r="F27" i="1"/>
  <c r="E99" i="1"/>
  <c r="I99" i="1"/>
  <c r="K10" i="1"/>
  <c r="Q10" i="1"/>
  <c r="E10" i="1"/>
  <c r="D10" i="1"/>
  <c r="P10" i="1"/>
  <c r="I10" i="1"/>
  <c r="G10" i="1"/>
  <c r="O27" i="1"/>
  <c r="L99" i="1"/>
  <c r="L10" i="1"/>
  <c r="R99" i="1"/>
  <c r="Q27" i="1"/>
  <c r="P27" i="1"/>
  <c r="R27" i="1"/>
  <c r="N99" i="1"/>
  <c r="G55" i="1"/>
  <c r="O99" i="1"/>
  <c r="M99" i="1"/>
  <c r="D99" i="1"/>
  <c r="Q99" i="1"/>
  <c r="I30" i="1"/>
  <c r="F99" i="1"/>
  <c r="O10" i="1"/>
  <c r="J10" i="1"/>
  <c r="H99" i="1"/>
  <c r="K30" i="1"/>
  <c r="K99" i="1"/>
  <c r="J27" i="1"/>
  <c r="J69" i="1"/>
  <c r="E30" i="1"/>
  <c r="M30" i="1"/>
  <c r="N11" i="1"/>
  <c r="R10" i="1"/>
  <c r="G47" i="1"/>
  <c r="F10" i="1"/>
  <c r="G99" i="1"/>
  <c r="C93" i="1"/>
  <c r="H10" i="1"/>
  <c r="E56" i="1"/>
  <c r="L56" i="1"/>
  <c r="N56" i="1"/>
  <c r="C56" i="1"/>
  <c r="G56" i="1"/>
  <c r="F56" i="1"/>
  <c r="D56" i="1"/>
  <c r="O56" i="1"/>
  <c r="P56" i="1"/>
  <c r="K56" i="1"/>
  <c r="I56" i="1"/>
  <c r="R56" i="1"/>
  <c r="H56" i="1"/>
  <c r="J56" i="1"/>
  <c r="H13" i="1"/>
  <c r="G104" i="1"/>
  <c r="E12" i="1"/>
  <c r="O69" i="1"/>
  <c r="O88" i="1"/>
  <c r="H80" i="1"/>
  <c r="E80" i="1"/>
  <c r="E43" i="1"/>
  <c r="R82" i="1"/>
  <c r="G35" i="1"/>
  <c r="F88" i="1"/>
  <c r="P17" i="1"/>
  <c r="L88" i="1"/>
  <c r="P99" i="1"/>
  <c r="I24" i="1"/>
  <c r="F51" i="1"/>
  <c r="R69" i="1"/>
  <c r="O8" i="1"/>
  <c r="D69" i="1"/>
  <c r="I39" i="1"/>
  <c r="O81" i="1"/>
  <c r="O82" i="1"/>
  <c r="L93" i="1"/>
  <c r="C88" i="1"/>
  <c r="H102" i="1"/>
  <c r="Q56" i="1"/>
  <c r="K8" i="1"/>
  <c r="E20" i="1"/>
  <c r="I13" i="1"/>
  <c r="I14" i="1"/>
  <c r="I88" i="1"/>
  <c r="L69" i="1"/>
  <c r="N18" i="1"/>
  <c r="Q82" i="1"/>
  <c r="E8" i="1"/>
  <c r="N80" i="1"/>
  <c r="H8" i="1"/>
  <c r="H69" i="1"/>
  <c r="I104" i="1"/>
  <c r="H22" i="1"/>
  <c r="O43" i="1"/>
  <c r="M13" i="1"/>
  <c r="O19" i="1"/>
  <c r="I18" i="1"/>
  <c r="F93" i="1"/>
  <c r="M56" i="1"/>
  <c r="G88" i="1"/>
  <c r="E88" i="1"/>
  <c r="P18" i="1"/>
  <c r="C17" i="1"/>
  <c r="M11" i="1"/>
  <c r="L51" i="1"/>
  <c r="I8" i="1"/>
  <c r="K55" i="1"/>
  <c r="P81" i="1"/>
  <c r="K81" i="1"/>
  <c r="M5" i="1"/>
  <c r="P8" i="1"/>
  <c r="M8" i="1"/>
  <c r="F8" i="1"/>
  <c r="Q8" i="1"/>
  <c r="C8" i="1"/>
  <c r="N5" i="1"/>
  <c r="L8" i="1"/>
  <c r="N8" i="1"/>
  <c r="G5" i="1"/>
  <c r="J8" i="1"/>
  <c r="D8" i="1"/>
  <c r="R8" i="1"/>
  <c r="G8" i="1"/>
  <c r="D81" i="1" l="1"/>
  <c r="N9" i="1"/>
  <c r="H9" i="1"/>
  <c r="Q81" i="1"/>
  <c r="E81" i="1"/>
  <c r="H55" i="1"/>
  <c r="N81" i="1"/>
  <c r="R55" i="1"/>
  <c r="J9" i="1"/>
  <c r="Q55" i="1"/>
  <c r="P55" i="1"/>
  <c r="M81" i="1"/>
  <c r="J26" i="1"/>
  <c r="F9" i="1"/>
  <c r="M9" i="1"/>
  <c r="K9" i="1"/>
  <c r="H81" i="1"/>
  <c r="N55" i="1"/>
  <c r="L81" i="1"/>
  <c r="J55" i="1"/>
  <c r="C55" i="1"/>
  <c r="M26" i="1"/>
  <c r="L26" i="1"/>
  <c r="I9" i="1"/>
  <c r="F81" i="1"/>
  <c r="R81" i="1"/>
  <c r="E55" i="1"/>
  <c r="D9" i="1"/>
  <c r="E9" i="1"/>
  <c r="C9" i="1"/>
  <c r="C81" i="1"/>
  <c r="I26" i="1"/>
  <c r="E26" i="1"/>
  <c r="O55" i="1"/>
  <c r="R9" i="1"/>
  <c r="C26" i="1"/>
  <c r="L9" i="1"/>
  <c r="O9" i="1"/>
  <c r="D55" i="1"/>
  <c r="G9" i="1"/>
  <c r="N26" i="1"/>
  <c r="L55" i="1"/>
  <c r="F55" i="1"/>
  <c r="G81" i="1"/>
  <c r="F26" i="1"/>
  <c r="D26" i="1"/>
  <c r="G26" i="1"/>
  <c r="R26" i="1"/>
  <c r="P26" i="1"/>
  <c r="I81" i="1"/>
  <c r="H26" i="1"/>
  <c r="Q26" i="1"/>
  <c r="Q9" i="1"/>
  <c r="J81" i="1"/>
  <c r="K26" i="1"/>
  <c r="M55" i="1"/>
  <c r="P9" i="1"/>
  <c r="I4" i="1"/>
  <c r="E4" i="1"/>
  <c r="N4" i="1"/>
  <c r="L4" i="1"/>
  <c r="K4" i="1"/>
  <c r="M4" i="1"/>
  <c r="L5" i="1"/>
  <c r="K5" i="1"/>
  <c r="I5" i="1"/>
  <c r="O26" i="1"/>
  <c r="I55" i="1"/>
  <c r="G4" i="1"/>
  <c r="O25" i="1" l="1"/>
  <c r="O3" i="1"/>
  <c r="D25" i="1"/>
  <c r="P25" i="1"/>
  <c r="L25" i="1"/>
  <c r="H25" i="1"/>
  <c r="E25" i="1"/>
  <c r="R25" i="1"/>
  <c r="J25" i="1"/>
  <c r="C25" i="1"/>
  <c r="E5" i="1"/>
  <c r="O4" i="1"/>
  <c r="O5" i="1"/>
  <c r="G25" i="1"/>
  <c r="Q4" i="1"/>
  <c r="Q5" i="1"/>
  <c r="C4" i="1"/>
  <c r="C5" i="1"/>
  <c r="P4" i="1"/>
  <c r="P5" i="1"/>
  <c r="R4" i="1"/>
  <c r="R5" i="1"/>
  <c r="F4" i="1"/>
  <c r="F5" i="1"/>
  <c r="D4" i="1"/>
  <c r="D5" i="1"/>
  <c r="M25" i="1"/>
  <c r="K25" i="1"/>
  <c r="J4" i="1"/>
  <c r="J5" i="1"/>
  <c r="Q25" i="1"/>
  <c r="H4" i="1"/>
  <c r="H5" i="1"/>
  <c r="F25" i="1"/>
  <c r="N25" i="1"/>
  <c r="I25" i="1"/>
  <c r="R3" i="1" l="1"/>
  <c r="E3" i="1"/>
  <c r="P3" i="1"/>
  <c r="M3" i="1"/>
  <c r="C3" i="1"/>
  <c r="I3" i="1"/>
  <c r="F3" i="1"/>
  <c r="K3" i="1"/>
  <c r="Q3" i="1"/>
  <c r="G3" i="1"/>
  <c r="H3" i="1"/>
  <c r="N3" i="1"/>
  <c r="D3" i="1"/>
  <c r="J3" i="1"/>
  <c r="L3" i="1"/>
</calcChain>
</file>

<file path=xl/sharedStrings.xml><?xml version="1.0" encoding="utf-8"?>
<sst xmlns="http://schemas.openxmlformats.org/spreadsheetml/2006/main" count="14783" uniqueCount="364">
  <si>
    <t>All Products</t>
  </si>
  <si>
    <t>0000</t>
  </si>
  <si>
    <t>Solid Fuels</t>
  </si>
  <si>
    <t>2000</t>
  </si>
  <si>
    <t>Anthracite</t>
  </si>
  <si>
    <t>2115</t>
  </si>
  <si>
    <t>Coking Coal</t>
  </si>
  <si>
    <t>2116</t>
  </si>
  <si>
    <t>Other Bituminous Coal</t>
  </si>
  <si>
    <t>2117</t>
  </si>
  <si>
    <t>Sub-bituminous Coal</t>
  </si>
  <si>
    <t>2118</t>
  </si>
  <si>
    <t>Patent Fuels</t>
  </si>
  <si>
    <t>2112</t>
  </si>
  <si>
    <t>Coke Oven Coke</t>
  </si>
  <si>
    <t>2121</t>
  </si>
  <si>
    <t>Gas Coke</t>
  </si>
  <si>
    <t>2122</t>
  </si>
  <si>
    <t>Coal Tar</t>
  </si>
  <si>
    <t>2130</t>
  </si>
  <si>
    <t>Lignite/Brown Coal</t>
  </si>
  <si>
    <t>2210</t>
  </si>
  <si>
    <t>2230</t>
  </si>
  <si>
    <t>Peat</t>
  </si>
  <si>
    <t>2310</t>
  </si>
  <si>
    <t>Peat Products</t>
  </si>
  <si>
    <t>2330</t>
  </si>
  <si>
    <t>Oil Shale and Oil Sands</t>
  </si>
  <si>
    <t>2410</t>
  </si>
  <si>
    <t>Total petroleum products (without biofuels)</t>
  </si>
  <si>
    <t>3000</t>
  </si>
  <si>
    <t>Crude Oil without NGL</t>
  </si>
  <si>
    <t>3105</t>
  </si>
  <si>
    <t>Natural Gas Liquids (NGL)</t>
  </si>
  <si>
    <t>3106</t>
  </si>
  <si>
    <t>Refinery Feedstocks</t>
  </si>
  <si>
    <t>3191</t>
  </si>
  <si>
    <t>Additives / Oxygenates</t>
  </si>
  <si>
    <t>3192</t>
  </si>
  <si>
    <t>Other Hydrocarbons (without biofuels)</t>
  </si>
  <si>
    <t>3193</t>
  </si>
  <si>
    <t>3214</t>
  </si>
  <si>
    <t>Ethane</t>
  </si>
  <si>
    <t>3215</t>
  </si>
  <si>
    <t>3220</t>
  </si>
  <si>
    <t>Gasoline (without biofuels)</t>
  </si>
  <si>
    <t>3234</t>
  </si>
  <si>
    <t>Aviation Gasoline</t>
  </si>
  <si>
    <t>3235</t>
  </si>
  <si>
    <t>Other Kerosene</t>
  </si>
  <si>
    <t>3244</t>
  </si>
  <si>
    <t>Gasoline Type Jet Fuel</t>
  </si>
  <si>
    <t>3246</t>
  </si>
  <si>
    <t>Kerosene Type Jet Fuel</t>
  </si>
  <si>
    <t>3247</t>
  </si>
  <si>
    <t>Naphtha</t>
  </si>
  <si>
    <t>3250</t>
  </si>
  <si>
    <t>Gas/Diesel oil (without biofuels)</t>
  </si>
  <si>
    <t>3260</t>
  </si>
  <si>
    <t>3270A</t>
  </si>
  <si>
    <t>White Spirit and SBP</t>
  </si>
  <si>
    <t>3281</t>
  </si>
  <si>
    <t>Lubricants</t>
  </si>
  <si>
    <t>3282</t>
  </si>
  <si>
    <t>Bitumen</t>
  </si>
  <si>
    <t>3283</t>
  </si>
  <si>
    <t>Petroleum Coke</t>
  </si>
  <si>
    <t>3285</t>
  </si>
  <si>
    <t>Paraffin Waxes</t>
  </si>
  <si>
    <t>3286</t>
  </si>
  <si>
    <t>Other Oil Products</t>
  </si>
  <si>
    <t>3295</t>
  </si>
  <si>
    <t>Gases</t>
  </si>
  <si>
    <t>4000</t>
  </si>
  <si>
    <t>Natural gas</t>
  </si>
  <si>
    <t>4100</t>
  </si>
  <si>
    <t>Coke Oven Gas</t>
  </si>
  <si>
    <t>4210</t>
  </si>
  <si>
    <t>Blast Furnace Gas</t>
  </si>
  <si>
    <t>4220</t>
  </si>
  <si>
    <t>4230</t>
  </si>
  <si>
    <t>Other recovered gases</t>
  </si>
  <si>
    <t>4240</t>
  </si>
  <si>
    <t>5541</t>
  </si>
  <si>
    <t>Biogas</t>
  </si>
  <si>
    <t>5542</t>
  </si>
  <si>
    <t>Municipal waste (renewable)</t>
  </si>
  <si>
    <t>55431</t>
  </si>
  <si>
    <t>Charcoal</t>
  </si>
  <si>
    <t>5544</t>
  </si>
  <si>
    <t>Biogasoline</t>
  </si>
  <si>
    <t>5546</t>
  </si>
  <si>
    <t>5547</t>
  </si>
  <si>
    <t>Other liquid biofuels</t>
  </si>
  <si>
    <t>5548</t>
  </si>
  <si>
    <t>Bio jet kerosene</t>
  </si>
  <si>
    <t>5549</t>
  </si>
  <si>
    <t>Industrial wastes</t>
  </si>
  <si>
    <t>7100</t>
  </si>
  <si>
    <t>Municipal waste (non-renewable)</t>
  </si>
  <si>
    <t>55432</t>
  </si>
  <si>
    <t>International Marine Bunkers</t>
  </si>
  <si>
    <t>Transformation input</t>
  </si>
  <si>
    <t>B_101000</t>
  </si>
  <si>
    <t>Final Energy Consumption</t>
  </si>
  <si>
    <t>Iron and Steel</t>
  </si>
  <si>
    <t>Non-Ferrous Metals</t>
  </si>
  <si>
    <t>Chemical and Petrochemical</t>
  </si>
  <si>
    <t>Non-Metallic Minerals</t>
  </si>
  <si>
    <t>Paper, Pulp and Print</t>
  </si>
  <si>
    <t>Food and Tobacco</t>
  </si>
  <si>
    <t>Transport Equipment</t>
  </si>
  <si>
    <t>Machinery</t>
  </si>
  <si>
    <t>Textile and Leather</t>
  </si>
  <si>
    <t>Wood and Wood Products</t>
  </si>
  <si>
    <t>Mining and Quarrying</t>
  </si>
  <si>
    <t>Construction</t>
  </si>
  <si>
    <t>Non-specified (Industry)</t>
  </si>
  <si>
    <t>Residential</t>
  </si>
  <si>
    <t>Services</t>
  </si>
  <si>
    <t>Road</t>
  </si>
  <si>
    <t>Rail</t>
  </si>
  <si>
    <t>Domestic aviation</t>
  </si>
  <si>
    <t>Domestic Navigation</t>
  </si>
  <si>
    <t>Pipeline transport</t>
  </si>
  <si>
    <t>Hard coal and derivatives</t>
  </si>
  <si>
    <t>2100</t>
  </si>
  <si>
    <t>Hard Coal</t>
  </si>
  <si>
    <t>2111</t>
  </si>
  <si>
    <t>Coke</t>
  </si>
  <si>
    <t>2120</t>
  </si>
  <si>
    <t>Lignite and Derivatives</t>
  </si>
  <si>
    <t>2200</t>
  </si>
  <si>
    <t>BKB (brown
coal briquettes)</t>
  </si>
  <si>
    <t>Crude oil, feedstocks and other hydrocarbons</t>
  </si>
  <si>
    <t>3100</t>
  </si>
  <si>
    <t>Crude oil and NGL</t>
  </si>
  <si>
    <t>3110</t>
  </si>
  <si>
    <t>Feedstocks and other hydrocarbons</t>
  </si>
  <si>
    <t>3190</t>
  </si>
  <si>
    <t>All Petroleum Products</t>
  </si>
  <si>
    <t>3200</t>
  </si>
  <si>
    <t>Refinery gas and Ethane</t>
  </si>
  <si>
    <t>3210</t>
  </si>
  <si>
    <t>Refinery Gas (not. Liquid)</t>
  </si>
  <si>
    <t>Motor spirit</t>
  </si>
  <si>
    <t>3230</t>
  </si>
  <si>
    <t>Kerosenes - Jet Fuels</t>
  </si>
  <si>
    <t>3240</t>
  </si>
  <si>
    <t>Residual Fuel Oil</t>
  </si>
  <si>
    <t>Other Petroleum Products</t>
  </si>
  <si>
    <t>3280</t>
  </si>
  <si>
    <t>Derived Gases</t>
  </si>
  <si>
    <t>4200</t>
  </si>
  <si>
    <t>Gas Works gas</t>
  </si>
  <si>
    <t>Biomass and Renewable wastes</t>
  </si>
  <si>
    <t>5540</t>
  </si>
  <si>
    <t>Liquid biofuels</t>
  </si>
  <si>
    <t>5545</t>
  </si>
  <si>
    <t>Biodiesels</t>
  </si>
  <si>
    <t>Click on the link to jump to the sheet</t>
  </si>
  <si>
    <t>Alumina production</t>
  </si>
  <si>
    <t>Other non-ferrous metals</t>
  </si>
  <si>
    <t>Aluminium production - Secondary</t>
  </si>
  <si>
    <t>Aluminium production - Primary</t>
  </si>
  <si>
    <t>Basic chemicals</t>
  </si>
  <si>
    <t>Other chemicals</t>
  </si>
  <si>
    <t>Basic pharmaceutical products</t>
  </si>
  <si>
    <t>Cement</t>
  </si>
  <si>
    <t>Ceramics &amp; other non-metallic minerals</t>
  </si>
  <si>
    <t>Glass production</t>
  </si>
  <si>
    <t>Pulp production</t>
  </si>
  <si>
    <t>Paper production</t>
  </si>
  <si>
    <t>Printing and reproduction of recorded media</t>
  </si>
  <si>
    <t>Agriculture/Forestry/Fishing</t>
  </si>
  <si>
    <t>Iron and Steel - Integrated steelworks</t>
  </si>
  <si>
    <t>Iron and Steel - Electric arc</t>
  </si>
  <si>
    <t>Road transport - Powered 2-wheelers</t>
  </si>
  <si>
    <t>Road transport - Private cars</t>
  </si>
  <si>
    <t>Road transport - Buses and coaches</t>
  </si>
  <si>
    <t>Road transport - Light commercial vehicles</t>
  </si>
  <si>
    <t>Road transport - Heavy duty vehicles (trucks and lorries)</t>
  </si>
  <si>
    <t>Rail transport - Conventional passenger transport</t>
  </si>
  <si>
    <t>Rail transport - Metro</t>
  </si>
  <si>
    <t>Rail transport - Conventional freight transport</t>
  </si>
  <si>
    <t>Rail transport - High speed trains</t>
  </si>
  <si>
    <t>Aviation</t>
  </si>
  <si>
    <t>Intra-EU passenger aviation</t>
  </si>
  <si>
    <t>Extra-EU passenger aviation</t>
  </si>
  <si>
    <t>Intra-EU freight aviation</t>
  </si>
  <si>
    <t>Extra-EU freight aviation</t>
  </si>
  <si>
    <t>Domestic coastal shipping</t>
  </si>
  <si>
    <t>Inland waterways</t>
  </si>
  <si>
    <t>Intra-EU</t>
  </si>
  <si>
    <t>Extra-EU</t>
  </si>
  <si>
    <t>Residential: Space heating</t>
  </si>
  <si>
    <t>Residential: Space cooling</t>
  </si>
  <si>
    <t>Residential: Water heating</t>
  </si>
  <si>
    <t>Residential: Cooking</t>
  </si>
  <si>
    <t>Residential: Household lighting</t>
  </si>
  <si>
    <t>Residential: Refrigerators and freezers</t>
  </si>
  <si>
    <t>Residential: TV and multimedia</t>
  </si>
  <si>
    <t>Residential: ICT equipment</t>
  </si>
  <si>
    <t>Residential: Other appliances</t>
  </si>
  <si>
    <t>Residential: Washing machines</t>
  </si>
  <si>
    <t>Residential: Clothes dryers</t>
  </si>
  <si>
    <t>Residential: Dishwashers</t>
  </si>
  <si>
    <t>Services: Space heating</t>
  </si>
  <si>
    <t>Services: Space cooling</t>
  </si>
  <si>
    <t>Services: Hot water</t>
  </si>
  <si>
    <t>Services: Catering</t>
  </si>
  <si>
    <t>Services: Ventilation and others</t>
  </si>
  <si>
    <t>Services: Street lighting</t>
  </si>
  <si>
    <t>Services: Building lighting</t>
  </si>
  <si>
    <t>Services: Commercial refrigeration</t>
  </si>
  <si>
    <t>Services: Miscellaneous building technologies</t>
  </si>
  <si>
    <t>Services: ICT and multimedia</t>
  </si>
  <si>
    <t>Emission balances (kt CO2)</t>
  </si>
  <si>
    <t>Total CO2 emissions (kt CO2)</t>
  </si>
  <si>
    <t>Transformation input (kt CO2)</t>
  </si>
  <si>
    <t>Pipeline transport (kt CO2)</t>
  </si>
  <si>
    <t>Inland waterways (kt CO2)</t>
  </si>
  <si>
    <t>Domestic coastal shipping (kt CO2)</t>
  </si>
  <si>
    <t>Domestic Navigation (kt CO2)</t>
  </si>
  <si>
    <t>Extra-EU freight aviation (kt CO2)</t>
  </si>
  <si>
    <t>Intra-EU freight aviation (kt CO2)</t>
  </si>
  <si>
    <t>Extra-EU passenger aviation (kt CO2)</t>
  </si>
  <si>
    <t>Intra-EU passenger aviation (kt CO2)</t>
  </si>
  <si>
    <t>Domestic passenger aviation (kt CO2)</t>
  </si>
  <si>
    <t>Aviation (kt CO2)</t>
  </si>
  <si>
    <t>Rail transport - Conventional freight transport (kt CO2)</t>
  </si>
  <si>
    <t>Rail transport - Metro (kt CO2)</t>
  </si>
  <si>
    <t>Rail transport - High speed (kt CO2)</t>
  </si>
  <si>
    <t>Rail transport - Conventional passenger transport (kt CO2)</t>
  </si>
  <si>
    <t>Rail (kt CO2)</t>
  </si>
  <si>
    <t>Road transport - Heavy duty vehicles (trucks and lorries) (kt CO2)</t>
  </si>
  <si>
    <t>Road transport - Light commercial vehicles (kt CO2)</t>
  </si>
  <si>
    <t>Road transport - Buses and coaches (kt CO2)</t>
  </si>
  <si>
    <t>Road transport - Private cars (kt CO2)</t>
  </si>
  <si>
    <t>Road transport - Powered 2-wheelers (kt CO2)</t>
  </si>
  <si>
    <t>Road (kt CO2)</t>
  </si>
  <si>
    <t>Final Energy Consumption - Transport (kt CO2)</t>
  </si>
  <si>
    <t>Agriculture/Forestry/Fishing (kt CO2)</t>
  </si>
  <si>
    <t>Services: ICT and multimedia (kt CO2)</t>
  </si>
  <si>
    <t>Services: Miscellaneous building technologies (kt CO2)</t>
  </si>
  <si>
    <t>Services: Commercial refrigeration (kt CO2)</t>
  </si>
  <si>
    <t>Services: Building lighting (kt CO2)</t>
  </si>
  <si>
    <t>Services: Street lighting (kt CO2)</t>
  </si>
  <si>
    <t>Services: Ventilation and others (kt CO2)</t>
  </si>
  <si>
    <t>Services: Catering (kt CO2)</t>
  </si>
  <si>
    <t>Services: Hot water (kt CO2)</t>
  </si>
  <si>
    <t>Services: Space cooling (kt CO2)</t>
  </si>
  <si>
    <t>Services: Space heating (kt CO2)</t>
  </si>
  <si>
    <t>Services (kt CO2)</t>
  </si>
  <si>
    <t>Residential: Other appliances (kt CO2)</t>
  </si>
  <si>
    <t>Residential: Household lighting (kt CO2)</t>
  </si>
  <si>
    <t>Residential: ICT equipment (kt CO2)</t>
  </si>
  <si>
    <t>Residential: TV and multimedia (kt CO2)</t>
  </si>
  <si>
    <t>Residential: Dishwashers (kt CO2)</t>
  </si>
  <si>
    <t>Residential: Clothes dryers (kt CO2)</t>
  </si>
  <si>
    <t>Residential: Washing machines (kt CO2)</t>
  </si>
  <si>
    <t>Residential: Refrigerators and freezers (kt CO2)</t>
  </si>
  <si>
    <t>Residential: Cooking (kt CO2)</t>
  </si>
  <si>
    <t>Residential: Water heating (kt CO2)</t>
  </si>
  <si>
    <t>Residential: Space cooling (kt CO2)</t>
  </si>
  <si>
    <t>Residential: Space heating (kt CO2)</t>
  </si>
  <si>
    <t>Residential (kt CO2)</t>
  </si>
  <si>
    <t>Final Energy Consumption - Other Sectors (kt CO2)</t>
  </si>
  <si>
    <t>Non-specified (Industry) (kt CO2)</t>
  </si>
  <si>
    <t>Construction (kt CO2)</t>
  </si>
  <si>
    <t>Mining and Quarrying (kt CO2)</t>
  </si>
  <si>
    <t>Wood and Wood Products (kt CO2)</t>
  </si>
  <si>
    <t>Textile and Leather (kt CO2)</t>
  </si>
  <si>
    <t>Machinery (kt CO2)</t>
  </si>
  <si>
    <t>Transport Equipment (kt CO2)</t>
  </si>
  <si>
    <t>Food and Tobacco (kt CO2)</t>
  </si>
  <si>
    <t>Printing and reproduction of recorded media (kt CO2)</t>
  </si>
  <si>
    <t>Paper production (kt CO2)</t>
  </si>
  <si>
    <t>Pulp production (kt CO2)</t>
  </si>
  <si>
    <t>Paper, Pulp and Print (kt CO2)</t>
  </si>
  <si>
    <t>Glass production (kt CO2)</t>
  </si>
  <si>
    <t>Ceramics &amp; other non-metallic minerals (kt CO2)</t>
  </si>
  <si>
    <t>Cement (kt CO2)</t>
  </si>
  <si>
    <t>Non-Metallic Minerals (kt CO2)</t>
  </si>
  <si>
    <t>Pharmaceutical products (kt CO2)</t>
  </si>
  <si>
    <t>Other chemicals (kt CO2)</t>
  </si>
  <si>
    <t>Basic chemicals (kt CO2)</t>
  </si>
  <si>
    <t>Chemical and Petrochemical (kt CO2)</t>
  </si>
  <si>
    <t>Other non-ferrous metals (kt CO2)</t>
  </si>
  <si>
    <t>Aluminium production - Secondary (kt CO2)</t>
  </si>
  <si>
    <t>Aluminium production - Primary (kt CO2)</t>
  </si>
  <si>
    <t>Alumina production (kt CO2)</t>
  </si>
  <si>
    <t>Non-Ferrous Metals (kt CO2)</t>
  </si>
  <si>
    <t>Iron and Steel (kt CO2)</t>
  </si>
  <si>
    <t>Final Energy Consumption - Industry (kt CO2)</t>
  </si>
  <si>
    <t>Final Energy Consumption (kt CO2)</t>
  </si>
  <si>
    <t>International Marine Bunkers (kt CO2)</t>
  </si>
  <si>
    <t>International Marine Bunkers - Extra-EU (kt CO2)</t>
  </si>
  <si>
    <t>International Marine Bunkers - Intra-EU (kt CO2)</t>
  </si>
  <si>
    <t>Fuel emission factors (kt CO2 / ktoe)</t>
  </si>
  <si>
    <t>CO2 emissions not accounted:</t>
  </si>
  <si>
    <t>Total CO2 emissions from fuel combustion</t>
  </si>
  <si>
    <t>Emissions from Biomass and Renewable wastes</t>
  </si>
  <si>
    <t>Petroleum Refineries</t>
  </si>
  <si>
    <t>Oil and gas extraction</t>
  </si>
  <si>
    <t>Nuclear industry</t>
  </si>
  <si>
    <t>Coal Mines</t>
  </si>
  <si>
    <t>Coke Ovens</t>
  </si>
  <si>
    <t>Blast Furnaces</t>
  </si>
  <si>
    <t>Gas Works</t>
  </si>
  <si>
    <t>Patent Fuel Plants</t>
  </si>
  <si>
    <t>BKB / PB Plants</t>
  </si>
  <si>
    <t>Charcoal production plants (Energy)</t>
  </si>
  <si>
    <t>Coal Liquefaction Plants</t>
  </si>
  <si>
    <t>Liquefaction (LNG) / regasification plants</t>
  </si>
  <si>
    <t>Gasification plants for biogas</t>
  </si>
  <si>
    <t>Gas-to-liquids (GTL) plants (energy)</t>
  </si>
  <si>
    <t>Non-specified (Energy)</t>
  </si>
  <si>
    <t>Energy Sector</t>
  </si>
  <si>
    <t>Petroleum Refineries (kt CO2)</t>
  </si>
  <si>
    <t>Non-specified (Energy) (kt CO2)</t>
  </si>
  <si>
    <t>Gas-to-liquids (GTL) plants (energy) (kt CO2)</t>
  </si>
  <si>
    <t>Gasification plants for biogas (kt CO2)</t>
  </si>
  <si>
    <t>Liquefaction (LNG) / regasification plants (kt CO2)</t>
  </si>
  <si>
    <t>Coal Liquefaction Plants (kt CO2)</t>
  </si>
  <si>
    <t>Charcoal production plants (Energy) (kt CO2)</t>
  </si>
  <si>
    <t>BKB / PB Plants (kt CO2)</t>
  </si>
  <si>
    <t>Patent Fuel Plants (kt CO2)</t>
  </si>
  <si>
    <t>Gas Works (kt CO2)</t>
  </si>
  <si>
    <t>Blast Furnaces (kt CO2)</t>
  </si>
  <si>
    <t>Coke Ovens (kt CO2)</t>
  </si>
  <si>
    <t>Coal Mines (kt CO2)</t>
  </si>
  <si>
    <t>Nuclear industry (kt CO2)</t>
  </si>
  <si>
    <t>Oil and gas extraction (kt CO2)</t>
  </si>
  <si>
    <t>Conventional Thermal Power Stations</t>
  </si>
  <si>
    <t>CHP Plants</t>
  </si>
  <si>
    <t>District Heating Plants</t>
  </si>
  <si>
    <t>Conventional Thermal Power Stations (kt CO2)</t>
  </si>
  <si>
    <t>CHP Plants (kt CO2)</t>
  </si>
  <si>
    <t>District Heating Plants (kt CO2)</t>
  </si>
  <si>
    <t>Energy Sector (kt CO2)</t>
  </si>
  <si>
    <t>Industry</t>
  </si>
  <si>
    <t>Other Sectors</t>
  </si>
  <si>
    <t>Transport</t>
  </si>
  <si>
    <t>Iron and Steel - Integrated steelworks (kt CO2)</t>
  </si>
  <si>
    <t>Iron and Steel - Electric arc (kt CO2)</t>
  </si>
  <si>
    <t>Electricity-only Plants (kt CO2)</t>
  </si>
  <si>
    <t>Electricity-only Plants</t>
  </si>
  <si>
    <t>Liquified petroleum gas (LPG)</t>
  </si>
  <si>
    <t>Wastes (non-renewable)</t>
  </si>
  <si>
    <t>Solid biofuels (Wood &amp; Wood waste)</t>
  </si>
  <si>
    <t>JRC-IDEES - Integrated Database of the European Energy System (2000-2015)</t>
  </si>
  <si>
    <t>EU28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</si>
  <si>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</si>
  <si>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</si>
  <si>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</si>
  <si>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JRC-IDEES 2015</t>
  </si>
  <si>
    <t>© European Union</t>
  </si>
  <si>
    <t>Reproduction of the data is authorized provided the source is appropriately acknowledged.</t>
  </si>
  <si>
    <t>© European Union 2017-2018</t>
  </si>
  <si>
    <t>version 1.0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</si>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</sst>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0;\-#,##0.00;&quot;-&quot;"/>
    <numFmt numFmtId="166" formatCode="#,##0.0;\-#,##0.0;&quot;-&quot;"/>
    <numFmt numFmtId="167" formatCode="mmmm\ yyyy"/>
    <numFmt numFmtId="168" formatCode="0.00;\-0.00;&quot;-&quot;"/>
  </numFmts>
  <fonts count="2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6"/>
      <name val="Arial"/>
      <family val="2"/>
    </font>
    <font>
      <sz val="8"/>
      <color indexed="21"/>
      <name val="Arial"/>
      <family val="2"/>
    </font>
    <font>
      <sz val="8"/>
      <color indexed="12"/>
      <name val="Arial"/>
      <family val="2"/>
    </font>
    <font>
      <sz val="8"/>
      <color rgb="FF800000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sz val="8"/>
      <color indexed="63"/>
      <name val="Arial"/>
      <family val="2"/>
    </font>
    <font>
      <sz val="8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u/>
      <sz val="16"/>
      <name val="Arial"/>
      <family val="2"/>
    </font>
    <font>
      <b/>
      <sz val="14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  <charset val="161"/>
    </font>
    <font>
      <u/>
      <sz val="8"/>
      <color theme="10"/>
      <name val="Arial"/>
      <family val="2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sz val="8"/>
      <color rgb="FF537C4C"/>
      <name val="Arial"/>
      <family val="2"/>
    </font>
    <font>
      <sz val="8"/>
      <color rgb="FF627DB2"/>
      <name val="Arial"/>
      <family val="2"/>
    </font>
    <font>
      <b/>
      <sz val="11"/>
      <color theme="1"/>
      <name val="Calibri"/>
      <family val="2"/>
      <scheme val="minor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0" fontId="13" fillId="0" borderId="0"/>
    <xf numFmtId="0" fontId="1" fillId="0" borderId="0"/>
    <xf numFmtId="164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2" fillId="0" borderId="0"/>
  </cellStyleXfs>
  <cellXfs count="86">
    <xf numFmtId="0" fontId="0" fillId="0" borderId="0" xfId="0"/>
    <xf numFmtId="166" fontId="11" fillId="0" borderId="0" xfId="0" applyNumberFormat="1" applyFont="1" applyFill="1"/>
    <xf numFmtId="166" fontId="9" fillId="0" borderId="0" xfId="0" applyNumberFormat="1" applyFont="1" applyFill="1"/>
    <xf numFmtId="166" fontId="8" fillId="0" borderId="0" xfId="0" applyNumberFormat="1" applyFont="1" applyFill="1"/>
    <xf numFmtId="168" fontId="6" fillId="0" borderId="0" xfId="7" applyNumberFormat="1" applyFont="1" applyFill="1"/>
    <xf numFmtId="168" fontId="10" fillId="0" borderId="0" xfId="7" applyNumberFormat="1" applyFont="1" applyFill="1"/>
    <xf numFmtId="49" fontId="7" fillId="0" borderId="0" xfId="0" applyNumberFormat="1" applyFont="1" applyFill="1" applyAlignment="1">
      <alignment indent="1"/>
    </xf>
    <xf numFmtId="49" fontId="7" fillId="0" borderId="0" xfId="0" applyNumberFormat="1" applyFont="1" applyFill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/>
    <xf numFmtId="0" fontId="14" fillId="0" borderId="1" xfId="2" applyFont="1" applyFill="1" applyBorder="1" applyAlignment="1">
      <alignment vertical="center"/>
    </xf>
    <xf numFmtId="0" fontId="15" fillId="0" borderId="1" xfId="2" applyFont="1" applyFill="1" applyBorder="1" applyAlignment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0" xfId="2" applyFont="1" applyFill="1" applyAlignment="1">
      <alignment vertical="center"/>
    </xf>
    <xf numFmtId="0" fontId="16" fillId="0" borderId="0" xfId="2" applyFont="1" applyFill="1" applyAlignment="1">
      <alignment vertical="center"/>
    </xf>
    <xf numFmtId="0" fontId="2" fillId="0" borderId="0" xfId="2" applyFont="1" applyFill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0" fontId="27" fillId="0" borderId="0" xfId="2" applyFont="1" applyFill="1" applyBorder="1" applyAlignment="1">
      <alignment horizontal="left" vertical="center"/>
    </xf>
    <xf numFmtId="0" fontId="14" fillId="0" borderId="0" xfId="2" applyFont="1" applyFill="1" applyBorder="1" applyAlignment="1">
      <alignment horizontal="right" vertical="center"/>
    </xf>
    <xf numFmtId="0" fontId="27" fillId="0" borderId="0" xfId="2" applyFont="1" applyFill="1" applyAlignment="1">
      <alignment vertical="center"/>
    </xf>
    <xf numFmtId="0" fontId="15" fillId="0" borderId="0" xfId="2" applyFont="1" applyFill="1" applyAlignment="1">
      <alignment vertical="center"/>
    </xf>
    <xf numFmtId="0" fontId="17" fillId="0" borderId="0" xfId="2" applyFont="1" applyFill="1" applyAlignment="1">
      <alignment horizontal="left" vertical="center"/>
    </xf>
    <xf numFmtId="167" fontId="18" fillId="0" borderId="0" xfId="2" quotePrefix="1" applyNumberFormat="1" applyFont="1" applyFill="1" applyAlignment="1">
      <alignment horizontal="left" vertical="center"/>
    </xf>
    <xf numFmtId="0" fontId="13" fillId="0" borderId="0" xfId="2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13" fillId="0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right" vertical="center"/>
    </xf>
    <xf numFmtId="0" fontId="0" fillId="0" borderId="0" xfId="0" applyFill="1"/>
    <xf numFmtId="0" fontId="19" fillId="0" borderId="2" xfId="3" applyFont="1" applyFill="1" applyBorder="1" applyAlignment="1">
      <alignment horizontal="right"/>
    </xf>
    <xf numFmtId="165" fontId="3" fillId="0" borderId="0" xfId="0" applyNumberFormat="1" applyFont="1" applyFill="1" applyBorder="1"/>
    <xf numFmtId="0" fontId="21" fillId="0" borderId="0" xfId="1" applyFont="1" applyFill="1" applyBorder="1"/>
    <xf numFmtId="166" fontId="3" fillId="0" borderId="0" xfId="0" applyNumberFormat="1" applyFont="1" applyFill="1" applyBorder="1"/>
    <xf numFmtId="165" fontId="4" fillId="0" borderId="0" xfId="0" applyNumberFormat="1" applyFont="1" applyFill="1" applyBorder="1" applyAlignment="1">
      <alignment indent="1"/>
    </xf>
    <xf numFmtId="166" fontId="4" fillId="0" borderId="0" xfId="0" applyNumberFormat="1" applyFont="1" applyFill="1" applyBorder="1"/>
    <xf numFmtId="165" fontId="5" fillId="0" borderId="0" xfId="0" applyNumberFormat="1" applyFont="1" applyFill="1" applyBorder="1" applyAlignment="1">
      <alignment indent="2"/>
    </xf>
    <xf numFmtId="166" fontId="5" fillId="0" borderId="0" xfId="0" applyNumberFormat="1" applyFont="1" applyFill="1" applyBorder="1"/>
    <xf numFmtId="165" fontId="6" fillId="0" borderId="0" xfId="0" applyNumberFormat="1" applyFont="1" applyFill="1" applyBorder="1" applyAlignment="1">
      <alignment indent="3"/>
    </xf>
    <xf numFmtId="166" fontId="6" fillId="0" borderId="0" xfId="0" applyNumberFormat="1" applyFont="1" applyFill="1" applyBorder="1"/>
    <xf numFmtId="0" fontId="11" fillId="0" borderId="0" xfId="0" applyFont="1" applyFill="1" applyBorder="1" applyAlignment="1">
      <alignment horizontal="left" indent="4"/>
    </xf>
    <xf numFmtId="166" fontId="11" fillId="0" borderId="0" xfId="0" applyNumberFormat="1" applyFont="1" applyFill="1" applyBorder="1"/>
    <xf numFmtId="165" fontId="11" fillId="0" borderId="0" xfId="0" applyNumberFormat="1" applyFont="1" applyFill="1" applyBorder="1" applyAlignment="1">
      <alignment horizontal="left" indent="4"/>
    </xf>
    <xf numFmtId="0" fontId="0" fillId="0" borderId="0" xfId="0" applyFill="1" applyBorder="1"/>
    <xf numFmtId="2" fontId="23" fillId="0" borderId="0" xfId="0" applyNumberFormat="1" applyFont="1" applyFill="1" applyBorder="1" applyAlignment="1">
      <alignment horizontal="left"/>
    </xf>
    <xf numFmtId="166" fontId="23" fillId="0" borderId="0" xfId="0" applyNumberFormat="1" applyFont="1" applyFill="1" applyBorder="1"/>
    <xf numFmtId="2" fontId="24" fillId="0" borderId="0" xfId="0" applyNumberFormat="1" applyFont="1" applyFill="1" applyBorder="1" applyAlignment="1">
      <alignment horizontal="left" indent="1"/>
    </xf>
    <xf numFmtId="166" fontId="24" fillId="0" borderId="0" xfId="0" applyNumberFormat="1" applyFont="1" applyFill="1" applyBorder="1"/>
    <xf numFmtId="0" fontId="2" fillId="0" borderId="1" xfId="7" applyFont="1" applyFill="1" applyBorder="1"/>
    <xf numFmtId="0" fontId="22" fillId="0" borderId="0" xfId="7" applyFill="1"/>
    <xf numFmtId="2" fontId="3" fillId="0" borderId="0" xfId="0" applyNumberFormat="1" applyFont="1" applyFill="1"/>
    <xf numFmtId="49" fontId="3" fillId="0" borderId="0" xfId="0" applyNumberFormat="1" applyFont="1" applyFill="1"/>
    <xf numFmtId="168" fontId="3" fillId="0" borderId="0" xfId="7" applyNumberFormat="1" applyFont="1" applyFill="1"/>
    <xf numFmtId="2" fontId="4" fillId="0" borderId="0" xfId="0" applyNumberFormat="1" applyFont="1" applyFill="1" applyAlignment="1">
      <alignment indent="1"/>
    </xf>
    <xf numFmtId="49" fontId="4" fillId="0" borderId="0" xfId="0" applyNumberFormat="1" applyFont="1" applyFill="1"/>
    <xf numFmtId="168" fontId="4" fillId="0" borderId="0" xfId="7" applyNumberFormat="1" applyFont="1" applyFill="1"/>
    <xf numFmtId="2" fontId="5" fillId="0" borderId="0" xfId="0" applyNumberFormat="1" applyFont="1" applyFill="1" applyAlignment="1">
      <alignment indent="2"/>
    </xf>
    <xf numFmtId="49" fontId="5" fillId="0" borderId="0" xfId="0" applyNumberFormat="1" applyFont="1" applyFill="1"/>
    <xf numFmtId="168" fontId="5" fillId="0" borderId="0" xfId="7" applyNumberFormat="1" applyFont="1" applyFill="1"/>
    <xf numFmtId="2" fontId="6" fillId="0" borderId="0" xfId="0" applyNumberFormat="1" applyFont="1" applyFill="1" applyAlignment="1">
      <alignment indent="3"/>
    </xf>
    <xf numFmtId="49" fontId="6" fillId="0" borderId="0" xfId="0" applyNumberFormat="1" applyFont="1" applyFill="1"/>
    <xf numFmtId="2" fontId="10" fillId="0" borderId="0" xfId="0" applyNumberFormat="1" applyFont="1" applyFill="1" applyAlignment="1">
      <alignment indent="4"/>
    </xf>
    <xf numFmtId="49" fontId="10" fillId="0" borderId="0" xfId="0" applyNumberFormat="1" applyFont="1" applyFill="1"/>
    <xf numFmtId="49" fontId="5" fillId="0" borderId="0" xfId="0" applyNumberFormat="1" applyFont="1" applyFill="1" applyAlignment="1">
      <alignment indent="2"/>
    </xf>
    <xf numFmtId="49" fontId="6" fillId="0" borderId="0" xfId="0" applyNumberFormat="1" applyFont="1" applyFill="1" applyAlignment="1">
      <alignment indent="3"/>
    </xf>
    <xf numFmtId="49" fontId="6" fillId="0" borderId="0" xfId="0" applyNumberFormat="1" applyFont="1" applyFill="1" applyAlignment="1">
      <alignment wrapText="1" indent="3"/>
    </xf>
    <xf numFmtId="49" fontId="10" fillId="0" borderId="0" xfId="0" applyNumberFormat="1" applyFont="1" applyFill="1" applyAlignment="1">
      <alignment indent="4"/>
    </xf>
    <xf numFmtId="2" fontId="5" fillId="0" borderId="0" xfId="7" applyNumberFormat="1" applyFont="1" applyFill="1" applyAlignment="1">
      <alignment indent="2"/>
    </xf>
    <xf numFmtId="2" fontId="5" fillId="0" borderId="0" xfId="7" applyNumberFormat="1" applyFont="1" applyFill="1"/>
    <xf numFmtId="2" fontId="23" fillId="0" borderId="0" xfId="0" applyNumberFormat="1" applyFont="1" applyFill="1" applyAlignment="1">
      <alignment indent="1"/>
    </xf>
    <xf numFmtId="49" fontId="23" fillId="0" borderId="0" xfId="0" applyNumberFormat="1" applyFont="1" applyFill="1"/>
    <xf numFmtId="165" fontId="23" fillId="0" borderId="0" xfId="0" applyNumberFormat="1" applyFont="1" applyFill="1"/>
    <xf numFmtId="2" fontId="24" fillId="0" borderId="0" xfId="0" applyNumberFormat="1" applyFont="1" applyFill="1" applyAlignment="1">
      <alignment indent="2"/>
    </xf>
    <xf numFmtId="49" fontId="24" fillId="0" borderId="0" xfId="0" applyNumberFormat="1" applyFont="1" applyFill="1"/>
    <xf numFmtId="165" fontId="24" fillId="0" borderId="0" xfId="0" applyNumberFormat="1" applyFont="1" applyFill="1"/>
    <xf numFmtId="2" fontId="25" fillId="0" borderId="0" xfId="0" applyNumberFormat="1" applyFont="1" applyFill="1" applyAlignment="1">
      <alignment indent="3"/>
    </xf>
    <xf numFmtId="49" fontId="25" fillId="0" borderId="0" xfId="0" applyNumberFormat="1" applyFont="1" applyFill="1"/>
    <xf numFmtId="165" fontId="25" fillId="0" borderId="0" xfId="0" applyNumberFormat="1" applyFont="1" applyFill="1"/>
    <xf numFmtId="0" fontId="2" fillId="0" borderId="3" xfId="0" applyFont="1" applyFill="1" applyBorder="1"/>
    <xf numFmtId="166" fontId="3" fillId="0" borderId="0" xfId="0" applyNumberFormat="1" applyFont="1" applyFill="1"/>
    <xf numFmtId="166" fontId="7" fillId="0" borderId="0" xfId="0" applyNumberFormat="1" applyFont="1" applyFill="1"/>
    <xf numFmtId="49" fontId="4" fillId="0" borderId="0" xfId="0" applyNumberFormat="1" applyFont="1" applyFill="1" applyAlignment="1">
      <alignment indent="1"/>
    </xf>
    <xf numFmtId="166" fontId="23" fillId="0" borderId="0" xfId="0" applyNumberFormat="1" applyFont="1" applyFill="1"/>
    <xf numFmtId="166" fontId="24" fillId="0" borderId="0" xfId="0" applyNumberFormat="1" applyFont="1" applyFill="1"/>
    <xf numFmtId="166" fontId="25" fillId="0" borderId="0" xfId="0" applyNumberFormat="1" applyFont="1" applyFill="1"/>
    <xf numFmtId="166" fontId="0" fillId="0" borderId="0" xfId="0" applyNumberFormat="1" applyFill="1"/>
  </cellXfs>
  <cellStyles count="8">
    <cellStyle name="Comma 2" xfId="4"/>
    <cellStyle name="Hyperlink" xfId="1" builtinId="8"/>
    <cellStyle name="Normal" xfId="0" builtinId="0"/>
    <cellStyle name="Normal 2" xfId="3"/>
    <cellStyle name="Normal 2 2" xfId="7"/>
    <cellStyle name="Normal 3" xfId="2"/>
    <cellStyle name="Percent 2" xfId="5"/>
    <cellStyle name="Percent 3" xfId="6"/>
  </cellStyles>
  <dxfs count="0"/>
  <tableStyles count="0" defaultTableStyle="TableStyleMedium2" defaultPivotStyle="PivotStyleLight16"/>
  <colors>
    <mruColors>
      <color rgb="FF537C4C"/>
      <color rgb="FF603643"/>
      <color rgb="FF627DB2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3438" y="4155281"/>
          <a:ext cx="2877561" cy="2011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351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352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363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361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43300.6637962963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353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362</v>
      </c>
    </row>
    <row r="54" spans="1:12" ht="15" x14ac:dyDescent="0.25">
      <c r="B54" s="25" t="s">
        <v>354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355</v>
      </c>
    </row>
    <row r="57" spans="1:12" ht="15" x14ac:dyDescent="0.25">
      <c r="B57" s="25" t="s">
        <v>358</v>
      </c>
    </row>
    <row r="62" spans="1:12" ht="12.75" x14ac:dyDescent="0.25">
      <c r="A62" s="24" t="s">
        <v>356</v>
      </c>
      <c r="B62" s="26"/>
      <c r="C62" s="27" t="s">
        <v>360</v>
      </c>
      <c r="D62" s="27"/>
      <c r="E62" s="28"/>
      <c r="F62" s="28" t="s">
        <v>357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340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172736.45461614477</v>
      </c>
      <c r="D2" s="79">
        <v>172061.17002049024</v>
      </c>
      <c r="E2" s="79">
        <v>173293.8159715285</v>
      </c>
      <c r="F2" s="79">
        <v>169752.42732599034</v>
      </c>
      <c r="G2" s="79">
        <v>172766.74110343339</v>
      </c>
      <c r="H2" s="79">
        <v>175582.54052226449</v>
      </c>
      <c r="I2" s="79">
        <v>172892.73850068799</v>
      </c>
      <c r="J2" s="79">
        <v>172673.02697639141</v>
      </c>
      <c r="K2" s="79">
        <v>172175.92664979387</v>
      </c>
      <c r="L2" s="79">
        <v>157950.8046199652</v>
      </c>
      <c r="M2" s="79">
        <v>160297.69620736752</v>
      </c>
      <c r="N2" s="79">
        <v>153513.03835809158</v>
      </c>
      <c r="O2" s="79">
        <v>151008.57534682247</v>
      </c>
      <c r="P2" s="79">
        <v>142868.11738818293</v>
      </c>
      <c r="Q2" s="79">
        <v>138653.24163188969</v>
      </c>
      <c r="R2" s="79">
        <v>145661.86562742561</v>
      </c>
    </row>
    <row r="3" spans="1:18" ht="11.25" customHeight="1" x14ac:dyDescent="0.25">
      <c r="A3" s="53" t="s">
        <v>2</v>
      </c>
      <c r="B3" s="54" t="s">
        <v>3</v>
      </c>
      <c r="C3" s="80">
        <v>5898.8006592038346</v>
      </c>
      <c r="D3" s="80">
        <v>5990.8882071004591</v>
      </c>
      <c r="E3" s="80">
        <v>4508.2954687279298</v>
      </c>
      <c r="F3" s="80">
        <v>5343.6592262270988</v>
      </c>
      <c r="G3" s="80">
        <v>4456.985238102081</v>
      </c>
      <c r="H3" s="80">
        <v>5160.5815068725424</v>
      </c>
      <c r="I3" s="80">
        <v>3735.1952732994887</v>
      </c>
      <c r="J3" s="80">
        <v>4971.5402726466609</v>
      </c>
      <c r="K3" s="80">
        <v>4772.8837985771324</v>
      </c>
      <c r="L3" s="80">
        <v>4290.2760531747736</v>
      </c>
      <c r="M3" s="80">
        <v>4452.4912010045764</v>
      </c>
      <c r="N3" s="80">
        <v>4413.4632644228413</v>
      </c>
      <c r="O3" s="80">
        <v>4990.0667953760021</v>
      </c>
      <c r="P3" s="80">
        <v>3019.0948062490879</v>
      </c>
      <c r="Q3" s="80">
        <v>2892.8204820570386</v>
      </c>
      <c r="R3" s="80">
        <v>2813.9879192398748</v>
      </c>
    </row>
    <row r="4" spans="1:18" ht="11.25" customHeight="1" x14ac:dyDescent="0.25">
      <c r="A4" s="56" t="s">
        <v>125</v>
      </c>
      <c r="B4" s="57" t="s">
        <v>126</v>
      </c>
      <c r="C4" s="3">
        <v>4711.5588030590343</v>
      </c>
      <c r="D4" s="3">
        <v>4777.9923458338599</v>
      </c>
      <c r="E4" s="3">
        <v>2662.5056501673707</v>
      </c>
      <c r="F4" s="3">
        <v>3546.1228575383384</v>
      </c>
      <c r="G4" s="3">
        <v>2376.0126730796501</v>
      </c>
      <c r="H4" s="3">
        <v>3514.3174609617581</v>
      </c>
      <c r="I4" s="3">
        <v>2201.4500180007285</v>
      </c>
      <c r="J4" s="3">
        <v>3144.771612348181</v>
      </c>
      <c r="K4" s="3">
        <v>3123.5309427715724</v>
      </c>
      <c r="L4" s="3">
        <v>2927.821746465374</v>
      </c>
      <c r="M4" s="3">
        <v>1997.7718682562929</v>
      </c>
      <c r="N4" s="3">
        <v>1397.3022006552053</v>
      </c>
      <c r="O4" s="3">
        <v>2190.9232373763148</v>
      </c>
      <c r="P4" s="3">
        <v>520.82356001899564</v>
      </c>
      <c r="Q4" s="3">
        <v>408.82165229203071</v>
      </c>
      <c r="R4" s="3">
        <v>495.47651842204846</v>
      </c>
    </row>
    <row r="5" spans="1:18" ht="11.25" customHeight="1" x14ac:dyDescent="0.25">
      <c r="A5" s="59" t="s">
        <v>127</v>
      </c>
      <c r="B5" s="60" t="s">
        <v>128</v>
      </c>
      <c r="C5" s="2">
        <v>3890.4185400925817</v>
      </c>
      <c r="D5" s="2">
        <v>3956.5830439777005</v>
      </c>
      <c r="E5" s="2">
        <v>2198.1008637498226</v>
      </c>
      <c r="F5" s="2">
        <v>3120.2634459419387</v>
      </c>
      <c r="G5" s="2">
        <v>2089.8493626142536</v>
      </c>
      <c r="H5" s="2">
        <v>2480.6911331409792</v>
      </c>
      <c r="I5" s="2">
        <v>1317.0197469232467</v>
      </c>
      <c r="J5" s="2">
        <v>2086.6862124799227</v>
      </c>
      <c r="K5" s="2">
        <v>1558.9384554121602</v>
      </c>
      <c r="L5" s="2">
        <v>1230.0332047495676</v>
      </c>
      <c r="M5" s="2">
        <v>440.07965327328338</v>
      </c>
      <c r="N5" s="2">
        <v>717.58086576818903</v>
      </c>
      <c r="O5" s="2">
        <v>410.09048569805356</v>
      </c>
      <c r="P5" s="2">
        <v>377.51265946335758</v>
      </c>
      <c r="Q5" s="2">
        <v>286.9592522920247</v>
      </c>
      <c r="R5" s="2">
        <v>373.61293850649906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2.5552389023051778</v>
      </c>
      <c r="I6" s="1">
        <v>11.112227036243313</v>
      </c>
      <c r="J6" s="1">
        <v>0</v>
      </c>
      <c r="K6" s="1">
        <v>2.4716793896640064</v>
      </c>
      <c r="L6" s="1">
        <v>0</v>
      </c>
      <c r="M6" s="1">
        <v>0</v>
      </c>
      <c r="N6" s="1">
        <v>2.9490000000000087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260.92299751108476</v>
      </c>
      <c r="D7" s="1">
        <v>314.03097620294528</v>
      </c>
      <c r="E7" s="1">
        <v>434.84511363400304</v>
      </c>
      <c r="F7" s="1">
        <v>1083.2341966649324</v>
      </c>
      <c r="G7" s="1">
        <v>590.93157694112119</v>
      </c>
      <c r="H7" s="1">
        <v>1257.0629675032924</v>
      </c>
      <c r="I7" s="1">
        <v>379.75175701452122</v>
      </c>
      <c r="J7" s="1">
        <v>402.36370403248964</v>
      </c>
      <c r="K7" s="1">
        <v>345.77193054650581</v>
      </c>
      <c r="L7" s="1">
        <v>309.32663957474949</v>
      </c>
      <c r="M7" s="1">
        <v>155.23859999999291</v>
      </c>
      <c r="N7" s="1">
        <v>431.72743377836809</v>
      </c>
      <c r="O7" s="1">
        <v>315.39620903385588</v>
      </c>
      <c r="P7" s="1">
        <v>282.38217727008066</v>
      </c>
      <c r="Q7" s="1">
        <v>200.2690615616483</v>
      </c>
      <c r="R7" s="1">
        <v>187.97093194928038</v>
      </c>
    </row>
    <row r="8" spans="1:18" ht="11.25" customHeight="1" x14ac:dyDescent="0.25">
      <c r="A8" s="61" t="s">
        <v>8</v>
      </c>
      <c r="B8" s="62" t="s">
        <v>9</v>
      </c>
      <c r="C8" s="1">
        <v>3629.4955425814969</v>
      </c>
      <c r="D8" s="1">
        <v>3642.552067774755</v>
      </c>
      <c r="E8" s="1">
        <v>1763.2557501158194</v>
      </c>
      <c r="F8" s="1">
        <v>2037.0292492770066</v>
      </c>
      <c r="G8" s="1">
        <v>1487.2498743991712</v>
      </c>
      <c r="H8" s="1">
        <v>1209.2552217518469</v>
      </c>
      <c r="I8" s="1">
        <v>921.32754511248208</v>
      </c>
      <c r="J8" s="1">
        <v>1674.2662964969056</v>
      </c>
      <c r="K8" s="1">
        <v>1192.1736814431863</v>
      </c>
      <c r="L8" s="1">
        <v>904.61246573966969</v>
      </c>
      <c r="M8" s="1">
        <v>235.64898722582643</v>
      </c>
      <c r="N8" s="1">
        <v>277.0421728838607</v>
      </c>
      <c r="O8" s="1">
        <v>94.694276664197673</v>
      </c>
      <c r="P8" s="1">
        <v>92.823314483085682</v>
      </c>
      <c r="Q8" s="1">
        <v>84.383790730376361</v>
      </c>
      <c r="R8" s="1">
        <v>183.24146006936218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11.667911273961646</v>
      </c>
      <c r="H9" s="1">
        <v>11.817704983534584</v>
      </c>
      <c r="I9" s="1">
        <v>4.8282177600000002</v>
      </c>
      <c r="J9" s="1">
        <v>10.056211950527526</v>
      </c>
      <c r="K9" s="1">
        <v>18.521164032803998</v>
      </c>
      <c r="L9" s="1">
        <v>16.094099435148436</v>
      </c>
      <c r="M9" s="1">
        <v>49.192066047464053</v>
      </c>
      <c r="N9" s="1">
        <v>5.8622591059601836</v>
      </c>
      <c r="O9" s="1">
        <v>0</v>
      </c>
      <c r="P9" s="1">
        <v>2.3071677101912282</v>
      </c>
      <c r="Q9" s="1">
        <v>2.3063999999999991</v>
      </c>
      <c r="R9" s="1">
        <v>2.4005464878565226</v>
      </c>
    </row>
    <row r="10" spans="1:18" ht="11.25" customHeight="1" x14ac:dyDescent="0.25">
      <c r="A10" s="59" t="s">
        <v>12</v>
      </c>
      <c r="B10" s="60" t="s">
        <v>13</v>
      </c>
      <c r="C10" s="2">
        <v>31.413676383106385</v>
      </c>
      <c r="D10" s="2">
        <v>34.289892000000002</v>
      </c>
      <c r="E10" s="2">
        <v>34.289728714799999</v>
      </c>
      <c r="F10" s="2">
        <v>11.4300456426</v>
      </c>
      <c r="G10" s="2">
        <v>11.430004821300001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2.8275767424817739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789.72658658334603</v>
      </c>
      <c r="D11" s="2">
        <v>787.11940985616002</v>
      </c>
      <c r="E11" s="2">
        <v>408.94946774963995</v>
      </c>
      <c r="F11" s="2">
        <v>387.06151039380001</v>
      </c>
      <c r="G11" s="2">
        <v>244.15543713924001</v>
      </c>
      <c r="H11" s="2">
        <v>1006.2284336016204</v>
      </c>
      <c r="I11" s="2">
        <v>844.89892415748216</v>
      </c>
      <c r="J11" s="2">
        <v>1042.9542869162262</v>
      </c>
      <c r="K11" s="2">
        <v>1485.5297935194119</v>
      </c>
      <c r="L11" s="2">
        <v>1536.6131923647622</v>
      </c>
      <c r="M11" s="2">
        <v>1314.3010149830093</v>
      </c>
      <c r="N11" s="2">
        <v>622.09845814453433</v>
      </c>
      <c r="O11" s="2">
        <v>1750.4088516782613</v>
      </c>
      <c r="P11" s="2">
        <v>112.89320824794572</v>
      </c>
      <c r="Q11" s="2">
        <v>85.386000000006035</v>
      </c>
      <c r="R11" s="2">
        <v>76.196699687024562</v>
      </c>
    </row>
    <row r="12" spans="1:18" ht="11.25" customHeight="1" x14ac:dyDescent="0.25">
      <c r="A12" s="61" t="s">
        <v>14</v>
      </c>
      <c r="B12" s="62" t="s">
        <v>15</v>
      </c>
      <c r="C12" s="1">
        <v>789.72658658334603</v>
      </c>
      <c r="D12" s="1">
        <v>787.11940985616002</v>
      </c>
      <c r="E12" s="1">
        <v>408.94946774963995</v>
      </c>
      <c r="F12" s="1">
        <v>387.06151039380001</v>
      </c>
      <c r="G12" s="1">
        <v>244.15543713924001</v>
      </c>
      <c r="H12" s="1">
        <v>1006.2284336016204</v>
      </c>
      <c r="I12" s="1">
        <v>844.89892415748216</v>
      </c>
      <c r="J12" s="1">
        <v>1042.9542869162262</v>
      </c>
      <c r="K12" s="1">
        <v>1485.5297935194119</v>
      </c>
      <c r="L12" s="1">
        <v>1536.6131923647622</v>
      </c>
      <c r="M12" s="1">
        <v>1314.3010149830093</v>
      </c>
      <c r="N12" s="1">
        <v>622.09845814453433</v>
      </c>
      <c r="O12" s="1">
        <v>1750.4088516782613</v>
      </c>
      <c r="P12" s="1">
        <v>112.89320824794572</v>
      </c>
      <c r="Q12" s="1">
        <v>85.386000000006035</v>
      </c>
      <c r="R12" s="1">
        <v>76.196699687024562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21.165589953108004</v>
      </c>
      <c r="F14" s="2">
        <v>27.367855560000002</v>
      </c>
      <c r="G14" s="2">
        <v>30.577868504856006</v>
      </c>
      <c r="H14" s="2">
        <v>27.397894219158772</v>
      </c>
      <c r="I14" s="2">
        <v>39.531346920000004</v>
      </c>
      <c r="J14" s="2">
        <v>15.131112952031998</v>
      </c>
      <c r="K14" s="2">
        <v>79.062693840000009</v>
      </c>
      <c r="L14" s="2">
        <v>161.17534935104419</v>
      </c>
      <c r="M14" s="2">
        <v>243.39120000000014</v>
      </c>
      <c r="N14" s="2">
        <v>54.795300000000097</v>
      </c>
      <c r="O14" s="2">
        <v>30.423900000000017</v>
      </c>
      <c r="P14" s="2">
        <v>30.41769230769231</v>
      </c>
      <c r="Q14" s="2">
        <v>36.476399999999948</v>
      </c>
      <c r="R14" s="2">
        <v>45.666880228524882</v>
      </c>
    </row>
    <row r="15" spans="1:18" ht="11.25" customHeight="1" x14ac:dyDescent="0.25">
      <c r="A15" s="63" t="s">
        <v>131</v>
      </c>
      <c r="B15" s="57" t="s">
        <v>132</v>
      </c>
      <c r="C15" s="3">
        <v>1152.0442603511256</v>
      </c>
      <c r="D15" s="3">
        <v>1167.6491136666</v>
      </c>
      <c r="E15" s="3">
        <v>1791.1011051079199</v>
      </c>
      <c r="F15" s="3">
        <v>1749.9869200260002</v>
      </c>
      <c r="G15" s="3">
        <v>2059.9285715062315</v>
      </c>
      <c r="H15" s="3">
        <v>1620.1560459107839</v>
      </c>
      <c r="I15" s="3">
        <v>1496.5406466976801</v>
      </c>
      <c r="J15" s="3">
        <v>1807.0667032356</v>
      </c>
      <c r="K15" s="3">
        <v>1635.0172526055603</v>
      </c>
      <c r="L15" s="3">
        <v>1348.1187035094001</v>
      </c>
      <c r="M15" s="3">
        <v>2450.0113327482832</v>
      </c>
      <c r="N15" s="3">
        <v>3003.6420637676365</v>
      </c>
      <c r="O15" s="3">
        <v>2788.550557999687</v>
      </c>
      <c r="P15" s="3">
        <v>2489.9990244558985</v>
      </c>
      <c r="Q15" s="3">
        <v>2466.9841128409994</v>
      </c>
      <c r="R15" s="3">
        <v>2269.2860814619416</v>
      </c>
    </row>
    <row r="16" spans="1:18" ht="11.25" customHeight="1" x14ac:dyDescent="0.25">
      <c r="A16" s="59" t="s">
        <v>20</v>
      </c>
      <c r="B16" s="60" t="s">
        <v>21</v>
      </c>
      <c r="C16" s="2">
        <v>1042.3641914170303</v>
      </c>
      <c r="D16" s="2">
        <v>1034.10211097412</v>
      </c>
      <c r="E16" s="2">
        <v>1572.320250432</v>
      </c>
      <c r="F16" s="2">
        <v>1486.4702978494806</v>
      </c>
      <c r="G16" s="2">
        <v>1797.7719808587717</v>
      </c>
      <c r="H16" s="2">
        <v>1448.9587725896604</v>
      </c>
      <c r="I16" s="2">
        <v>1318.0759001733602</v>
      </c>
      <c r="J16" s="2">
        <v>1602.1084255711198</v>
      </c>
      <c r="K16" s="2">
        <v>1461.8981846883603</v>
      </c>
      <c r="L16" s="2">
        <v>1189.8256009950001</v>
      </c>
      <c r="M16" s="2">
        <v>2369.850282845186</v>
      </c>
      <c r="N16" s="2">
        <v>2856.7580637676356</v>
      </c>
      <c r="O16" s="2">
        <v>2705.9803602088923</v>
      </c>
      <c r="P16" s="2">
        <v>2375.2010775965432</v>
      </c>
      <c r="Q16" s="2">
        <v>2386.8321128409998</v>
      </c>
      <c r="R16" s="2">
        <v>2212.004600086992</v>
      </c>
    </row>
    <row r="17" spans="1:18" ht="11.25" customHeight="1" x14ac:dyDescent="0.25">
      <c r="A17" s="64" t="s">
        <v>23</v>
      </c>
      <c r="B17" s="60" t="s">
        <v>24</v>
      </c>
      <c r="C17" s="2">
        <v>66.78000000000003</v>
      </c>
      <c r="D17" s="2">
        <v>92.317489692480009</v>
      </c>
      <c r="E17" s="2">
        <v>150.43799750111998</v>
      </c>
      <c r="F17" s="2">
        <v>190.45103324903974</v>
      </c>
      <c r="G17" s="2">
        <v>199.69979754095996</v>
      </c>
      <c r="H17" s="2">
        <v>106.63670314324051</v>
      </c>
      <c r="I17" s="2">
        <v>98.096219909279839</v>
      </c>
      <c r="J17" s="2">
        <v>128.69490928680011</v>
      </c>
      <c r="K17" s="2">
        <v>102.9617856</v>
      </c>
      <c r="L17" s="2">
        <v>91.866765599999994</v>
      </c>
      <c r="M17" s="2">
        <v>62.440146288639426</v>
      </c>
      <c r="N17" s="2">
        <v>94.234000000000208</v>
      </c>
      <c r="O17" s="2">
        <v>63.070091375886555</v>
      </c>
      <c r="P17" s="2">
        <v>77.748008064515901</v>
      </c>
      <c r="Q17" s="2">
        <v>54.801999999999822</v>
      </c>
      <c r="R17" s="2">
        <v>35.831430814900109</v>
      </c>
    </row>
    <row r="18" spans="1:18" ht="11.25" customHeight="1" x14ac:dyDescent="0.25">
      <c r="A18" s="65" t="s">
        <v>133</v>
      </c>
      <c r="B18" s="60" t="s">
        <v>22</v>
      </c>
      <c r="C18" s="2">
        <v>42.90006893409533</v>
      </c>
      <c r="D18" s="2">
        <v>41.229512999999997</v>
      </c>
      <c r="E18" s="2">
        <v>68.342857174800002</v>
      </c>
      <c r="F18" s="2">
        <v>66.444258511800001</v>
      </c>
      <c r="G18" s="2">
        <v>62.456793106500001</v>
      </c>
      <c r="H18" s="2">
        <v>62.440570177883089</v>
      </c>
      <c r="I18" s="2">
        <v>75.927944570400001</v>
      </c>
      <c r="J18" s="2">
        <v>74.045429499600004</v>
      </c>
      <c r="K18" s="2">
        <v>70.157282317200014</v>
      </c>
      <c r="L18" s="2">
        <v>64.207332914400013</v>
      </c>
      <c r="M18" s="2">
        <v>15.600903614457776</v>
      </c>
      <c r="N18" s="2">
        <v>52.65000000000056</v>
      </c>
      <c r="O18" s="2">
        <v>19.500106414908622</v>
      </c>
      <c r="P18" s="2">
        <v>37.049938794839825</v>
      </c>
      <c r="Q18" s="2">
        <v>25.349999999999984</v>
      </c>
      <c r="R18" s="2">
        <v>21.450050560049618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6.6213304156800579</v>
      </c>
      <c r="G19" s="2">
        <v>0</v>
      </c>
      <c r="H19" s="2">
        <v>2.1199999999999917</v>
      </c>
      <c r="I19" s="2">
        <v>4.4405820446400002</v>
      </c>
      <c r="J19" s="2">
        <v>2.21793887808</v>
      </c>
      <c r="K19" s="2">
        <v>0</v>
      </c>
      <c r="L19" s="2">
        <v>2.219004</v>
      </c>
      <c r="M19" s="2">
        <v>2.1199999999999917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35.197595793675156</v>
      </c>
      <c r="D20" s="3">
        <v>45.246747599999999</v>
      </c>
      <c r="E20" s="3">
        <v>54.688713452639995</v>
      </c>
      <c r="F20" s="3">
        <v>47.54944866276</v>
      </c>
      <c r="G20" s="3">
        <v>21.0439935162</v>
      </c>
      <c r="H20" s="3">
        <v>26.107999999999997</v>
      </c>
      <c r="I20" s="3">
        <v>37.204608601080011</v>
      </c>
      <c r="J20" s="3">
        <v>19.701957062879998</v>
      </c>
      <c r="K20" s="3">
        <v>14.335603200000001</v>
      </c>
      <c r="L20" s="3">
        <v>14.335603200000001</v>
      </c>
      <c r="M20" s="3">
        <v>4.7079999999999904</v>
      </c>
      <c r="N20" s="3">
        <v>12.518999999999988</v>
      </c>
      <c r="O20" s="3">
        <v>10.593000000000002</v>
      </c>
      <c r="P20" s="3">
        <v>8.2722217741935538</v>
      </c>
      <c r="Q20" s="3">
        <v>17.014716924008471</v>
      </c>
      <c r="R20" s="3">
        <v>49.225319355884729</v>
      </c>
    </row>
    <row r="21" spans="1:18" ht="11.25" customHeight="1" x14ac:dyDescent="0.25">
      <c r="A21" s="53" t="s">
        <v>29</v>
      </c>
      <c r="B21" s="54" t="s">
        <v>30</v>
      </c>
      <c r="C21" s="80">
        <v>115417.16289017521</v>
      </c>
      <c r="D21" s="80">
        <v>115375.29669290391</v>
      </c>
      <c r="E21" s="80">
        <v>116726.48972685136</v>
      </c>
      <c r="F21" s="80">
        <v>116828.31631614346</v>
      </c>
      <c r="G21" s="80">
        <v>119828.43806325291</v>
      </c>
      <c r="H21" s="80">
        <v>122310.57124247217</v>
      </c>
      <c r="I21" s="80">
        <v>118068.33466664465</v>
      </c>
      <c r="J21" s="80">
        <v>116667.98541290959</v>
      </c>
      <c r="K21" s="80">
        <v>116725.61380428806</v>
      </c>
      <c r="L21" s="80">
        <v>108022.71948552212</v>
      </c>
      <c r="M21" s="80">
        <v>105564.71242114577</v>
      </c>
      <c r="N21" s="80">
        <v>99818.259735281114</v>
      </c>
      <c r="O21" s="80">
        <v>96687.343837187989</v>
      </c>
      <c r="P21" s="80">
        <v>88757.025614177401</v>
      </c>
      <c r="Q21" s="80">
        <v>85489.030609700683</v>
      </c>
      <c r="R21" s="80">
        <v>90532.104694735885</v>
      </c>
    </row>
    <row r="22" spans="1:18" ht="11.25" customHeight="1" x14ac:dyDescent="0.25">
      <c r="A22" s="56" t="s">
        <v>134</v>
      </c>
      <c r="B22" s="57" t="s">
        <v>135</v>
      </c>
      <c r="C22" s="3">
        <v>1275.7836352842708</v>
      </c>
      <c r="D22" s="3">
        <v>218.81556797900402</v>
      </c>
      <c r="E22" s="3">
        <v>207.83690141187594</v>
      </c>
      <c r="F22" s="3">
        <v>228.28918181097669</v>
      </c>
      <c r="G22" s="3">
        <v>454.6856689749718</v>
      </c>
      <c r="H22" s="3">
        <v>131.42689999999993</v>
      </c>
      <c r="I22" s="3">
        <v>43.584588125603474</v>
      </c>
      <c r="J22" s="3">
        <v>3.0693233601716909</v>
      </c>
      <c r="K22" s="3">
        <v>3.0692312924399232</v>
      </c>
      <c r="L22" s="3">
        <v>9.5158752655691199</v>
      </c>
      <c r="M22" s="3">
        <v>3.2251325888556872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1275.7836352842708</v>
      </c>
      <c r="D23" s="2">
        <v>218.81556797900402</v>
      </c>
      <c r="E23" s="2">
        <v>207.83690141187594</v>
      </c>
      <c r="F23" s="2">
        <v>228.28918181097669</v>
      </c>
      <c r="G23" s="2">
        <v>454.6856689749718</v>
      </c>
      <c r="H23" s="2">
        <v>131.42689999999993</v>
      </c>
      <c r="I23" s="2">
        <v>43.584588125603474</v>
      </c>
      <c r="J23" s="2">
        <v>3.0693233601716909</v>
      </c>
      <c r="K23" s="2">
        <v>3.0692312924399232</v>
      </c>
      <c r="L23" s="2">
        <v>9.5158752655691199</v>
      </c>
      <c r="M23" s="2">
        <v>3.2251325888556872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388.92090000813607</v>
      </c>
      <c r="D24" s="1">
        <v>218.81556797900402</v>
      </c>
      <c r="E24" s="1">
        <v>76.409435237075954</v>
      </c>
      <c r="F24" s="1">
        <v>125.85438001843268</v>
      </c>
      <c r="G24" s="1">
        <v>423.50613520381182</v>
      </c>
      <c r="H24" s="1">
        <v>131.42689999999993</v>
      </c>
      <c r="I24" s="1">
        <v>43.584588125603474</v>
      </c>
      <c r="J24" s="1">
        <v>3.0693233601716909</v>
      </c>
      <c r="K24" s="1">
        <v>3.0692312924399232</v>
      </c>
      <c r="L24" s="1">
        <v>9.5158752655691199</v>
      </c>
      <c r="M24" s="1">
        <v>3.2251325888556872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886.86273527613469</v>
      </c>
      <c r="D25" s="1">
        <v>0</v>
      </c>
      <c r="E25" s="1">
        <v>131.4274661748</v>
      </c>
      <c r="F25" s="1">
        <v>102.43480179254401</v>
      </c>
      <c r="G25" s="1">
        <v>31.179533771160003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114141.37925489096</v>
      </c>
      <c r="D30" s="3">
        <v>115156.4811249249</v>
      </c>
      <c r="E30" s="3">
        <v>116518.65282543949</v>
      </c>
      <c r="F30" s="3">
        <v>116600.02713433249</v>
      </c>
      <c r="G30" s="3">
        <v>119373.75239427794</v>
      </c>
      <c r="H30" s="3">
        <v>122179.14434247217</v>
      </c>
      <c r="I30" s="3">
        <v>118024.75007851904</v>
      </c>
      <c r="J30" s="3">
        <v>116664.91608954943</v>
      </c>
      <c r="K30" s="3">
        <v>116722.54457299561</v>
      </c>
      <c r="L30" s="3">
        <v>108013.20361025655</v>
      </c>
      <c r="M30" s="3">
        <v>105561.48728855691</v>
      </c>
      <c r="N30" s="3">
        <v>99818.259735281114</v>
      </c>
      <c r="O30" s="3">
        <v>96687.343837187989</v>
      </c>
      <c r="P30" s="3">
        <v>88757.025614177401</v>
      </c>
      <c r="Q30" s="3">
        <v>85489.030609700683</v>
      </c>
      <c r="R30" s="3">
        <v>90532.104694735885</v>
      </c>
    </row>
    <row r="31" spans="1:18" ht="11.25" customHeight="1" x14ac:dyDescent="0.25">
      <c r="A31" s="59" t="s">
        <v>142</v>
      </c>
      <c r="B31" s="60" t="s">
        <v>143</v>
      </c>
      <c r="C31" s="2">
        <v>48526.619768786921</v>
      </c>
      <c r="D31" s="2">
        <v>48404.065433833734</v>
      </c>
      <c r="E31" s="2">
        <v>49363.912712924939</v>
      </c>
      <c r="F31" s="2">
        <v>51306.004038544117</v>
      </c>
      <c r="G31" s="2">
        <v>54468.748533242884</v>
      </c>
      <c r="H31" s="2">
        <v>56000.87818194602</v>
      </c>
      <c r="I31" s="2">
        <v>55613.990823867651</v>
      </c>
      <c r="J31" s="2">
        <v>55816.903904997904</v>
      </c>
      <c r="K31" s="2">
        <v>56884.842674562809</v>
      </c>
      <c r="L31" s="2">
        <v>53756.941935262475</v>
      </c>
      <c r="M31" s="2">
        <v>54585.528090799293</v>
      </c>
      <c r="N31" s="2">
        <v>54912.658204308034</v>
      </c>
      <c r="O31" s="2">
        <v>53391.614144235471</v>
      </c>
      <c r="P31" s="2">
        <v>50769.482446328213</v>
      </c>
      <c r="Q31" s="2">
        <v>51164.708305841246</v>
      </c>
      <c r="R31" s="2">
        <v>54357.59344771834</v>
      </c>
    </row>
    <row r="32" spans="1:18" ht="11.25" customHeight="1" x14ac:dyDescent="0.25">
      <c r="A32" s="61" t="s">
        <v>144</v>
      </c>
      <c r="B32" s="62" t="s">
        <v>41</v>
      </c>
      <c r="C32" s="1">
        <v>48374.160866434817</v>
      </c>
      <c r="D32" s="1">
        <v>48151.05878455373</v>
      </c>
      <c r="E32" s="1">
        <v>49211.489746844942</v>
      </c>
      <c r="F32" s="1">
        <v>51278.66590926412</v>
      </c>
      <c r="G32" s="1">
        <v>54424.130643002885</v>
      </c>
      <c r="H32" s="1">
        <v>55986.032730404571</v>
      </c>
      <c r="I32" s="1">
        <v>55613.990823867651</v>
      </c>
      <c r="J32" s="1">
        <v>55816.903904997904</v>
      </c>
      <c r="K32" s="1">
        <v>56884.842674562809</v>
      </c>
      <c r="L32" s="1">
        <v>53713.211657340682</v>
      </c>
      <c r="M32" s="1">
        <v>54538.806307062485</v>
      </c>
      <c r="N32" s="1">
        <v>54865.936420571226</v>
      </c>
      <c r="O32" s="1">
        <v>53344.921344235474</v>
      </c>
      <c r="P32" s="1">
        <v>50719.832846328216</v>
      </c>
      <c r="Q32" s="1">
        <v>51097.564305841246</v>
      </c>
      <c r="R32" s="1">
        <v>54255.39904771834</v>
      </c>
    </row>
    <row r="33" spans="1:18" ht="11.25" customHeight="1" x14ac:dyDescent="0.25">
      <c r="A33" s="61" t="s">
        <v>42</v>
      </c>
      <c r="B33" s="62" t="s">
        <v>43</v>
      </c>
      <c r="C33" s="1">
        <v>152.45890235210277</v>
      </c>
      <c r="D33" s="1">
        <v>253.00664928000003</v>
      </c>
      <c r="E33" s="1">
        <v>152.42296608000004</v>
      </c>
      <c r="F33" s="1">
        <v>27.338129280000004</v>
      </c>
      <c r="G33" s="1">
        <v>44.617890240000008</v>
      </c>
      <c r="H33" s="1">
        <v>14.845451541446385</v>
      </c>
      <c r="I33" s="1">
        <v>0</v>
      </c>
      <c r="J33" s="1">
        <v>0</v>
      </c>
      <c r="K33" s="1">
        <v>0</v>
      </c>
      <c r="L33" s="1">
        <v>43.730277921792002</v>
      </c>
      <c r="M33" s="1">
        <v>46.721783736809485</v>
      </c>
      <c r="N33" s="1">
        <v>46.721783736809485</v>
      </c>
      <c r="O33" s="1">
        <v>46.692800000000027</v>
      </c>
      <c r="P33" s="1">
        <v>49.649600000000078</v>
      </c>
      <c r="Q33" s="1">
        <v>67.144000000000119</v>
      </c>
      <c r="R33" s="1">
        <v>102.19440000000007</v>
      </c>
    </row>
    <row r="34" spans="1:18" ht="11.25" customHeight="1" x14ac:dyDescent="0.25">
      <c r="A34" s="64" t="s">
        <v>348</v>
      </c>
      <c r="B34" s="60" t="s">
        <v>44</v>
      </c>
      <c r="C34" s="2">
        <v>1399.299064651927</v>
      </c>
      <c r="D34" s="2">
        <v>1373.723914971494</v>
      </c>
      <c r="E34" s="2">
        <v>1454.9058042724475</v>
      </c>
      <c r="F34" s="2">
        <v>1436.1323269244422</v>
      </c>
      <c r="G34" s="2">
        <v>1454.3169841085389</v>
      </c>
      <c r="H34" s="2">
        <v>1774.3619307903564</v>
      </c>
      <c r="I34" s="2">
        <v>1814.7423713793125</v>
      </c>
      <c r="J34" s="2">
        <v>2033.9740040736988</v>
      </c>
      <c r="K34" s="2">
        <v>1782.8452951574757</v>
      </c>
      <c r="L34" s="2">
        <v>1532.0703591600836</v>
      </c>
      <c r="M34" s="2">
        <v>1086.1378718546857</v>
      </c>
      <c r="N34" s="2">
        <v>958.55856645268591</v>
      </c>
      <c r="O34" s="2">
        <v>884.20399137389438</v>
      </c>
      <c r="P34" s="2">
        <v>743.57562970463653</v>
      </c>
      <c r="Q34" s="2">
        <v>563.48165920321298</v>
      </c>
      <c r="R34" s="2">
        <v>1046.2064536987914</v>
      </c>
    </row>
    <row r="35" spans="1:18" ht="11.25" customHeight="1" x14ac:dyDescent="0.25">
      <c r="A35" s="59" t="s">
        <v>145</v>
      </c>
      <c r="B35" s="60" t="s">
        <v>146</v>
      </c>
      <c r="C35" s="2">
        <v>79.45537809226596</v>
      </c>
      <c r="D35" s="2">
        <v>61.220935785239888</v>
      </c>
      <c r="E35" s="2">
        <v>46.132919072856005</v>
      </c>
      <c r="F35" s="2">
        <v>39.752131998347998</v>
      </c>
      <c r="G35" s="2">
        <v>82.692728068104003</v>
      </c>
      <c r="H35" s="2">
        <v>82.190159257434914</v>
      </c>
      <c r="I35" s="2">
        <v>45.843789341196</v>
      </c>
      <c r="J35" s="2">
        <v>67.023086207616004</v>
      </c>
      <c r="K35" s="2">
        <v>27.565393598820002</v>
      </c>
      <c r="L35" s="2">
        <v>33.369400950732</v>
      </c>
      <c r="M35" s="2">
        <v>3.0491362674982114</v>
      </c>
      <c r="N35" s="2">
        <v>3.0491668627071529</v>
      </c>
      <c r="O35" s="2">
        <v>3.0489157585644278</v>
      </c>
      <c r="P35" s="2">
        <v>9.0786018440899507</v>
      </c>
      <c r="Q35" s="2">
        <v>51.282000000000004</v>
      </c>
      <c r="R35" s="2">
        <v>36.175750901290918</v>
      </c>
    </row>
    <row r="36" spans="1:18" ht="11.25" customHeight="1" x14ac:dyDescent="0.25">
      <c r="A36" s="66" t="s">
        <v>45</v>
      </c>
      <c r="B36" s="62" t="s">
        <v>46</v>
      </c>
      <c r="C36" s="1">
        <v>79.45537809226596</v>
      </c>
      <c r="D36" s="1">
        <v>61.220935785239888</v>
      </c>
      <c r="E36" s="1">
        <v>46.132919072856005</v>
      </c>
      <c r="F36" s="1">
        <v>39.752131998347998</v>
      </c>
      <c r="G36" s="1">
        <v>82.692728068104003</v>
      </c>
      <c r="H36" s="1">
        <v>82.190159257434914</v>
      </c>
      <c r="I36" s="1">
        <v>45.843789341196</v>
      </c>
      <c r="J36" s="1">
        <v>67.023086207616004</v>
      </c>
      <c r="K36" s="1">
        <v>27.565393598820002</v>
      </c>
      <c r="L36" s="1">
        <v>33.369400950732</v>
      </c>
      <c r="M36" s="1">
        <v>3.0491362674982114</v>
      </c>
      <c r="N36" s="1">
        <v>3.0491668627071529</v>
      </c>
      <c r="O36" s="1">
        <v>3.0489157585644278</v>
      </c>
      <c r="P36" s="1">
        <v>9.0786018440899507</v>
      </c>
      <c r="Q36" s="1">
        <v>51.282000000000004</v>
      </c>
      <c r="R36" s="1">
        <v>36.175750901290918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170.08445660407205</v>
      </c>
      <c r="E38" s="2">
        <v>3.0103393030920005</v>
      </c>
      <c r="F38" s="2">
        <v>6.3217998354600011</v>
      </c>
      <c r="G38" s="2">
        <v>0</v>
      </c>
      <c r="H38" s="2">
        <v>3.0917000000000052</v>
      </c>
      <c r="I38" s="2">
        <v>6.0209194309200011</v>
      </c>
      <c r="J38" s="2">
        <v>6.0209194309200011</v>
      </c>
      <c r="K38" s="2">
        <v>3.0105500247360006</v>
      </c>
      <c r="L38" s="2">
        <v>0</v>
      </c>
      <c r="M38" s="2">
        <v>55.649541946188535</v>
      </c>
      <c r="N38" s="2">
        <v>80.311468780294078</v>
      </c>
      <c r="O38" s="2">
        <v>0</v>
      </c>
      <c r="P38" s="2">
        <v>6.1836055916576456</v>
      </c>
      <c r="Q38" s="2">
        <v>6.329006913474589</v>
      </c>
      <c r="R38" s="2">
        <v>6.1835967259635636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3.0917000000000052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170.08445660407205</v>
      </c>
      <c r="E41" s="1">
        <v>3.0103393030920005</v>
      </c>
      <c r="F41" s="1">
        <v>6.3217998354600011</v>
      </c>
      <c r="G41" s="1">
        <v>0</v>
      </c>
      <c r="H41" s="1">
        <v>0</v>
      </c>
      <c r="I41" s="1">
        <v>6.0209194309200011</v>
      </c>
      <c r="J41" s="1">
        <v>6.0209194309200011</v>
      </c>
      <c r="K41" s="1">
        <v>3.0105500247360006</v>
      </c>
      <c r="L41" s="1">
        <v>0</v>
      </c>
      <c r="M41" s="1">
        <v>55.649541946188535</v>
      </c>
      <c r="N41" s="1">
        <v>80.311468780294078</v>
      </c>
      <c r="O41" s="1">
        <v>0</v>
      </c>
      <c r="P41" s="1">
        <v>6.1836055916576456</v>
      </c>
      <c r="Q41" s="1">
        <v>6.329006913474589</v>
      </c>
      <c r="R41" s="1">
        <v>6.1835967259635636</v>
      </c>
    </row>
    <row r="42" spans="1:18" ht="11.25" customHeight="1" x14ac:dyDescent="0.25">
      <c r="A42" s="64" t="s">
        <v>55</v>
      </c>
      <c r="B42" s="60" t="s">
        <v>56</v>
      </c>
      <c r="C42" s="2">
        <v>783.43059597758884</v>
      </c>
      <c r="D42" s="2">
        <v>1478.58767446518</v>
      </c>
      <c r="E42" s="2">
        <v>1527.7187296589043</v>
      </c>
      <c r="F42" s="2">
        <v>1076.9006403788039</v>
      </c>
      <c r="G42" s="2">
        <v>687.13643896491612</v>
      </c>
      <c r="H42" s="2">
        <v>435.84263302232546</v>
      </c>
      <c r="I42" s="2">
        <v>390.89255284803602</v>
      </c>
      <c r="J42" s="2">
        <v>274.36082861494805</v>
      </c>
      <c r="K42" s="2">
        <v>221.27310126003601</v>
      </c>
      <c r="L42" s="2">
        <v>48.486857272920005</v>
      </c>
      <c r="M42" s="2">
        <v>41.927198848045506</v>
      </c>
      <c r="N42" s="2">
        <v>38.702499869853021</v>
      </c>
      <c r="O42" s="2">
        <v>32.252096321787135</v>
      </c>
      <c r="P42" s="2">
        <v>0</v>
      </c>
      <c r="Q42" s="2">
        <v>6.4502685618660323</v>
      </c>
      <c r="R42" s="2">
        <v>6.4505190399358989</v>
      </c>
    </row>
    <row r="43" spans="1:18" ht="11.25" customHeight="1" x14ac:dyDescent="0.25">
      <c r="A43" s="59" t="s">
        <v>57</v>
      </c>
      <c r="B43" s="60" t="s">
        <v>58</v>
      </c>
      <c r="C43" s="2">
        <v>1890.1547398074429</v>
      </c>
      <c r="D43" s="2">
        <v>1538.454549684312</v>
      </c>
      <c r="E43" s="2">
        <v>2052.0146867098319</v>
      </c>
      <c r="F43" s="2">
        <v>2253.4006952583363</v>
      </c>
      <c r="G43" s="2">
        <v>2421.0298122552358</v>
      </c>
      <c r="H43" s="2">
        <v>3928.3909282614263</v>
      </c>
      <c r="I43" s="2">
        <v>2660.6658524308195</v>
      </c>
      <c r="J43" s="2">
        <v>2285.4959933490363</v>
      </c>
      <c r="K43" s="2">
        <v>2409.2520377164219</v>
      </c>
      <c r="L43" s="2">
        <v>2649.8785561180903</v>
      </c>
      <c r="M43" s="2">
        <v>2642.5973638146957</v>
      </c>
      <c r="N43" s="2">
        <v>2660.2596667617736</v>
      </c>
      <c r="O43" s="2">
        <v>2664.3238406872033</v>
      </c>
      <c r="P43" s="2">
        <v>3143.5663906630457</v>
      </c>
      <c r="Q43" s="2">
        <v>2714.2286520222592</v>
      </c>
      <c r="R43" s="2">
        <v>2656.2805279058439</v>
      </c>
    </row>
    <row r="44" spans="1:18" ht="11.25" customHeight="1" x14ac:dyDescent="0.25">
      <c r="A44" s="59" t="s">
        <v>149</v>
      </c>
      <c r="B44" s="60" t="s">
        <v>59</v>
      </c>
      <c r="C44" s="2">
        <v>39173.545742421811</v>
      </c>
      <c r="D44" s="2">
        <v>40413.380588548061</v>
      </c>
      <c r="E44" s="2">
        <v>39083.747200810634</v>
      </c>
      <c r="F44" s="2">
        <v>34064.564078440875</v>
      </c>
      <c r="G44" s="2">
        <v>32257.730769376118</v>
      </c>
      <c r="H44" s="2">
        <v>31384.021178764484</v>
      </c>
      <c r="I44" s="2">
        <v>27739.817259298346</v>
      </c>
      <c r="J44" s="2">
        <v>27272.740433800325</v>
      </c>
      <c r="K44" s="2">
        <v>25443.595871432713</v>
      </c>
      <c r="L44" s="2">
        <v>23115.738711352908</v>
      </c>
      <c r="M44" s="2">
        <v>21987.756315114137</v>
      </c>
      <c r="N44" s="2">
        <v>18346.975321672944</v>
      </c>
      <c r="O44" s="2">
        <v>16746.250633871012</v>
      </c>
      <c r="P44" s="2">
        <v>12820.569627664112</v>
      </c>
      <c r="Q44" s="2">
        <v>10458.289638796063</v>
      </c>
      <c r="R44" s="2">
        <v>11780.268440649532</v>
      </c>
    </row>
    <row r="45" spans="1:18" ht="11.25" customHeight="1" x14ac:dyDescent="0.25">
      <c r="A45" s="59" t="s">
        <v>150</v>
      </c>
      <c r="B45" s="60" t="s">
        <v>151</v>
      </c>
      <c r="C45" s="2">
        <v>22288.873965153023</v>
      </c>
      <c r="D45" s="2">
        <v>21716.963571032818</v>
      </c>
      <c r="E45" s="2">
        <v>22987.21043268677</v>
      </c>
      <c r="F45" s="2">
        <v>26416.951422952108</v>
      </c>
      <c r="G45" s="2">
        <v>28002.097128262139</v>
      </c>
      <c r="H45" s="2">
        <v>28570.367630430133</v>
      </c>
      <c r="I45" s="2">
        <v>29752.776509922758</v>
      </c>
      <c r="J45" s="2">
        <v>28908.396919074963</v>
      </c>
      <c r="K45" s="2">
        <v>29950.159649242611</v>
      </c>
      <c r="L45" s="2">
        <v>26876.717790139333</v>
      </c>
      <c r="M45" s="2">
        <v>25158.841769912367</v>
      </c>
      <c r="N45" s="2">
        <v>22817.744840572828</v>
      </c>
      <c r="O45" s="2">
        <v>22965.650214940055</v>
      </c>
      <c r="P45" s="2">
        <v>21264.569312381645</v>
      </c>
      <c r="Q45" s="2">
        <v>20524.261078362557</v>
      </c>
      <c r="R45" s="2">
        <v>20642.945958096199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3.0689244000000002</v>
      </c>
      <c r="E46" s="1">
        <v>0</v>
      </c>
      <c r="F46" s="1">
        <v>3.0689857784879999</v>
      </c>
      <c r="G46" s="1">
        <v>0</v>
      </c>
      <c r="H46" s="1">
        <v>0</v>
      </c>
      <c r="I46" s="1">
        <v>3.0691699139520003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3.0785286813024242</v>
      </c>
      <c r="D47" s="1">
        <v>0</v>
      </c>
      <c r="E47" s="1">
        <v>0</v>
      </c>
      <c r="F47" s="1">
        <v>3.0689857784879999</v>
      </c>
      <c r="G47" s="1">
        <v>3.0688016430239999</v>
      </c>
      <c r="H47" s="1">
        <v>3.0786000000000033</v>
      </c>
      <c r="I47" s="1">
        <v>3.0686175075600004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12.499947046008002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15220.571394316463</v>
      </c>
      <c r="D49" s="1">
        <v>13481.0843475438</v>
      </c>
      <c r="E49" s="1">
        <v>15023.7844250949</v>
      </c>
      <c r="F49" s="1">
        <v>14584.718278341901</v>
      </c>
      <c r="G49" s="1">
        <v>16031.757966400801</v>
      </c>
      <c r="H49" s="1">
        <v>17750.101958438863</v>
      </c>
      <c r="I49" s="1">
        <v>18570.764571968699</v>
      </c>
      <c r="J49" s="1">
        <v>17956.759438027802</v>
      </c>
      <c r="K49" s="1">
        <v>18834.101716914902</v>
      </c>
      <c r="L49" s="1">
        <v>18602.479374722097</v>
      </c>
      <c r="M49" s="1">
        <v>17598.325311528308</v>
      </c>
      <c r="N49" s="1">
        <v>17666.415795311063</v>
      </c>
      <c r="O49" s="1">
        <v>18234.905723636868</v>
      </c>
      <c r="P49" s="1">
        <v>16026.162582225848</v>
      </c>
      <c r="Q49" s="1">
        <v>15916.417051547583</v>
      </c>
      <c r="R49" s="1">
        <v>16423.738135632862</v>
      </c>
    </row>
    <row r="50" spans="1:18" ht="11.25" customHeight="1" x14ac:dyDescent="0.25">
      <c r="A50" s="61" t="s">
        <v>68</v>
      </c>
      <c r="B50" s="62" t="s">
        <v>69</v>
      </c>
      <c r="C50" s="1">
        <v>11.727947448395179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7053.4960947068621</v>
      </c>
      <c r="D51" s="1">
        <v>8232.8102990890202</v>
      </c>
      <c r="E51" s="1">
        <v>7963.4260075918683</v>
      </c>
      <c r="F51" s="1">
        <v>11826.095173053229</v>
      </c>
      <c r="G51" s="1">
        <v>11967.270360218317</v>
      </c>
      <c r="H51" s="1">
        <v>10817.187071991268</v>
      </c>
      <c r="I51" s="1">
        <v>11175.874150532543</v>
      </c>
      <c r="J51" s="1">
        <v>10951.637481047161</v>
      </c>
      <c r="K51" s="1">
        <v>11103.557985281699</v>
      </c>
      <c r="L51" s="1">
        <v>8274.2384154172341</v>
      </c>
      <c r="M51" s="1">
        <v>7560.5164583840588</v>
      </c>
      <c r="N51" s="1">
        <v>5151.3290452617666</v>
      </c>
      <c r="O51" s="1">
        <v>4730.7444913031886</v>
      </c>
      <c r="P51" s="1">
        <v>5238.406730155797</v>
      </c>
      <c r="Q51" s="1">
        <v>4607.8440268149743</v>
      </c>
      <c r="R51" s="1">
        <v>4219.2078224633369</v>
      </c>
    </row>
    <row r="52" spans="1:18" ht="11.25" customHeight="1" x14ac:dyDescent="0.25">
      <c r="A52" s="53" t="s">
        <v>72</v>
      </c>
      <c r="B52" s="54" t="s">
        <v>73</v>
      </c>
      <c r="C52" s="80">
        <v>51220.638053313953</v>
      </c>
      <c r="D52" s="80">
        <v>49913.045232310658</v>
      </c>
      <c r="E52" s="80">
        <v>51945.276138404122</v>
      </c>
      <c r="F52" s="80">
        <v>47428.381528225567</v>
      </c>
      <c r="G52" s="80">
        <v>48357.985861626694</v>
      </c>
      <c r="H52" s="80">
        <v>47910.466808783618</v>
      </c>
      <c r="I52" s="80">
        <v>50809.132259310325</v>
      </c>
      <c r="J52" s="80">
        <v>50976.789444865622</v>
      </c>
      <c r="K52" s="80">
        <v>50552.300547666251</v>
      </c>
      <c r="L52" s="80">
        <v>45523.274920597047</v>
      </c>
      <c r="M52" s="80">
        <v>50241.142385217165</v>
      </c>
      <c r="N52" s="80">
        <v>49233.733465940699</v>
      </c>
      <c r="O52" s="80">
        <v>49239.59706281485</v>
      </c>
      <c r="P52" s="80">
        <v>50795.907399688527</v>
      </c>
      <c r="Q52" s="80">
        <v>49943.05482879054</v>
      </c>
      <c r="R52" s="80">
        <v>51946.864530988954</v>
      </c>
    </row>
    <row r="53" spans="1:18" ht="11.25" customHeight="1" x14ac:dyDescent="0.25">
      <c r="A53" s="56" t="s">
        <v>74</v>
      </c>
      <c r="B53" s="57" t="s">
        <v>75</v>
      </c>
      <c r="C53" s="3">
        <v>30947.990138929104</v>
      </c>
      <c r="D53" s="3">
        <v>31514.950940687286</v>
      </c>
      <c r="E53" s="3">
        <v>32582.982416554951</v>
      </c>
      <c r="F53" s="3">
        <v>30001.112245840828</v>
      </c>
      <c r="G53" s="3">
        <v>29961.962252259054</v>
      </c>
      <c r="H53" s="3">
        <v>30614.956090574473</v>
      </c>
      <c r="I53" s="3">
        <v>33223.464982845726</v>
      </c>
      <c r="J53" s="3">
        <v>33146.13027988113</v>
      </c>
      <c r="K53" s="3">
        <v>33442.083545053785</v>
      </c>
      <c r="L53" s="3">
        <v>32189.696433683319</v>
      </c>
      <c r="M53" s="3">
        <v>35060.347256748355</v>
      </c>
      <c r="N53" s="3">
        <v>33749.899420686874</v>
      </c>
      <c r="O53" s="3">
        <v>33788.226459442594</v>
      </c>
      <c r="P53" s="3">
        <v>35159.47418824624</v>
      </c>
      <c r="Q53" s="3">
        <v>35651.32804868104</v>
      </c>
      <c r="R53" s="3">
        <v>37723.457662754969</v>
      </c>
    </row>
    <row r="54" spans="1:18" ht="11.25" customHeight="1" x14ac:dyDescent="0.25">
      <c r="A54" s="56" t="s">
        <v>152</v>
      </c>
      <c r="B54" s="57" t="s">
        <v>153</v>
      </c>
      <c r="C54" s="3">
        <v>20272.647914384845</v>
      </c>
      <c r="D54" s="3">
        <v>18398.09429162338</v>
      </c>
      <c r="E54" s="3">
        <v>19362.293721849164</v>
      </c>
      <c r="F54" s="3">
        <v>17427.269282384739</v>
      </c>
      <c r="G54" s="3">
        <v>18396.023609367654</v>
      </c>
      <c r="H54" s="3">
        <v>17295.510718209138</v>
      </c>
      <c r="I54" s="3">
        <v>17585.667276464592</v>
      </c>
      <c r="J54" s="3">
        <v>17830.659164984496</v>
      </c>
      <c r="K54" s="3">
        <v>17110.217002612466</v>
      </c>
      <c r="L54" s="3">
        <v>13333.57848691373</v>
      </c>
      <c r="M54" s="3">
        <v>15180.795128468817</v>
      </c>
      <c r="N54" s="3">
        <v>15483.834045253832</v>
      </c>
      <c r="O54" s="3">
        <v>15451.370603372254</v>
      </c>
      <c r="P54" s="3">
        <v>15636.433211442296</v>
      </c>
      <c r="Q54" s="3">
        <v>14291.726780109504</v>
      </c>
      <c r="R54" s="3">
        <v>14223.406868233986</v>
      </c>
    </row>
    <row r="55" spans="1:18" ht="11.25" customHeight="1" x14ac:dyDescent="0.25">
      <c r="A55" s="59" t="s">
        <v>76</v>
      </c>
      <c r="B55" s="60" t="s">
        <v>77</v>
      </c>
      <c r="C55" s="2">
        <v>5772.7561224631572</v>
      </c>
      <c r="D55" s="2">
        <v>5259.9641831794079</v>
      </c>
      <c r="E55" s="2">
        <v>5351.559861685535</v>
      </c>
      <c r="F55" s="2">
        <v>5383.7027793927364</v>
      </c>
      <c r="G55" s="2">
        <v>5710.2706220952959</v>
      </c>
      <c r="H55" s="2">
        <v>5551.1979182091418</v>
      </c>
      <c r="I55" s="2">
        <v>5623.6206327413756</v>
      </c>
      <c r="J55" s="2">
        <v>5793.2104476468967</v>
      </c>
      <c r="K55" s="2">
        <v>5786.0336038986725</v>
      </c>
      <c r="L55" s="2">
        <v>4276.6475278956477</v>
      </c>
      <c r="M55" s="2">
        <v>4967.7814600868624</v>
      </c>
      <c r="N55" s="2">
        <v>4649.5650719506521</v>
      </c>
      <c r="O55" s="2">
        <v>4371.0478076492036</v>
      </c>
      <c r="P55" s="2">
        <v>4353.7254916292704</v>
      </c>
      <c r="Q55" s="2">
        <v>4504.6819806668791</v>
      </c>
      <c r="R55" s="2">
        <v>4258.0920682339811</v>
      </c>
    </row>
    <row r="56" spans="1:18" ht="11.25" customHeight="1" x14ac:dyDescent="0.25">
      <c r="A56" s="59" t="s">
        <v>78</v>
      </c>
      <c r="B56" s="60" t="s">
        <v>79</v>
      </c>
      <c r="C56" s="2">
        <v>13271.18</v>
      </c>
      <c r="D56" s="2">
        <v>12082.925730564002</v>
      </c>
      <c r="E56" s="2">
        <v>12835.344149877599</v>
      </c>
      <c r="F56" s="2">
        <v>11961.083185178401</v>
      </c>
      <c r="G56" s="2">
        <v>12608.936810402402</v>
      </c>
      <c r="H56" s="2">
        <v>11669.32</v>
      </c>
      <c r="I56" s="2">
        <v>11858.9777927712</v>
      </c>
      <c r="J56" s="2">
        <v>11947.080826137601</v>
      </c>
      <c r="K56" s="2">
        <v>11220.8630411592</v>
      </c>
      <c r="L56" s="2">
        <v>9000.5016387312007</v>
      </c>
      <c r="M56" s="2">
        <v>9965.7999999999956</v>
      </c>
      <c r="N56" s="2">
        <v>10156.379999999997</v>
      </c>
      <c r="O56" s="2">
        <v>10408.840000000004</v>
      </c>
      <c r="P56" s="2">
        <v>10471.240000000003</v>
      </c>
      <c r="Q56" s="2">
        <v>9251.3199999999961</v>
      </c>
      <c r="R56" s="2">
        <v>9398.2200000000048</v>
      </c>
    </row>
    <row r="57" spans="1:18" ht="11.25" customHeight="1" x14ac:dyDescent="0.25">
      <c r="A57" s="64" t="s">
        <v>154</v>
      </c>
      <c r="B57" s="60" t="s">
        <v>80</v>
      </c>
      <c r="C57" s="2">
        <v>25.145791921693991</v>
      </c>
      <c r="D57" s="2">
        <v>26.507617879968002</v>
      </c>
      <c r="E57" s="2">
        <v>32.524297673471999</v>
      </c>
      <c r="F57" s="2">
        <v>45.907433013599999</v>
      </c>
      <c r="G57" s="2">
        <v>38.678501788991994</v>
      </c>
      <c r="H57" s="2">
        <v>40.048800000000028</v>
      </c>
      <c r="I57" s="2">
        <v>37.537057352015999</v>
      </c>
      <c r="J57" s="2">
        <v>27.884088000000002</v>
      </c>
      <c r="K57" s="2">
        <v>46.870660949472004</v>
      </c>
      <c r="L57" s="2">
        <v>28.997406686879998</v>
      </c>
      <c r="M57" s="2">
        <v>27.357668381961624</v>
      </c>
      <c r="N57" s="2">
        <v>44.710973303181355</v>
      </c>
      <c r="O57" s="2">
        <v>62.692795723045208</v>
      </c>
      <c r="P57" s="2">
        <v>81.829719813019764</v>
      </c>
      <c r="Q57" s="2">
        <v>45.598799442627396</v>
      </c>
      <c r="R57" s="2">
        <v>22.732799999999997</v>
      </c>
    </row>
    <row r="58" spans="1:18" ht="11.25" customHeight="1" x14ac:dyDescent="0.25">
      <c r="A58" s="64" t="s">
        <v>81</v>
      </c>
      <c r="B58" s="60" t="s">
        <v>82</v>
      </c>
      <c r="C58" s="2">
        <v>1203.5659999999989</v>
      </c>
      <c r="D58" s="2">
        <v>1028.69676</v>
      </c>
      <c r="E58" s="2">
        <v>1142.86541261256</v>
      </c>
      <c r="F58" s="2">
        <v>36.575884799999997</v>
      </c>
      <c r="G58" s="2">
        <v>38.137675080960001</v>
      </c>
      <c r="H58" s="2">
        <v>34.943999999999988</v>
      </c>
      <c r="I58" s="2">
        <v>65.5317936</v>
      </c>
      <c r="J58" s="2">
        <v>62.483803199999997</v>
      </c>
      <c r="K58" s="2">
        <v>56.449696605120003</v>
      </c>
      <c r="L58" s="2">
        <v>27.431913600000001</v>
      </c>
      <c r="M58" s="2">
        <v>219.85600000000022</v>
      </c>
      <c r="N58" s="2">
        <v>633.178</v>
      </c>
      <c r="O58" s="2">
        <v>608.79</v>
      </c>
      <c r="P58" s="2">
        <v>729.63799999999992</v>
      </c>
      <c r="Q58" s="2">
        <v>490.12599999999964</v>
      </c>
      <c r="R58" s="2">
        <v>544.36199999999997</v>
      </c>
    </row>
    <row r="59" spans="1:18" ht="11.25" customHeight="1" x14ac:dyDescent="0.25">
      <c r="A59" s="81" t="s">
        <v>349</v>
      </c>
      <c r="B59" s="54">
        <v>7200</v>
      </c>
      <c r="C59" s="80">
        <v>199.85301345172985</v>
      </c>
      <c r="D59" s="80">
        <v>781.93988817516004</v>
      </c>
      <c r="E59" s="80">
        <v>113.75463754512</v>
      </c>
      <c r="F59" s="80">
        <v>152.07025539420002</v>
      </c>
      <c r="G59" s="80">
        <v>123.33194045172</v>
      </c>
      <c r="H59" s="80">
        <v>200.92096413618805</v>
      </c>
      <c r="I59" s="80">
        <v>280.07630143351201</v>
      </c>
      <c r="J59" s="80">
        <v>56.711845969560002</v>
      </c>
      <c r="K59" s="80">
        <v>125.12849926248001</v>
      </c>
      <c r="L59" s="80">
        <v>114.53416067124002</v>
      </c>
      <c r="M59" s="80">
        <v>39.350199999999901</v>
      </c>
      <c r="N59" s="80">
        <v>47.581892446927107</v>
      </c>
      <c r="O59" s="80">
        <v>91.567651443607303</v>
      </c>
      <c r="P59" s="80">
        <v>296.08956806788507</v>
      </c>
      <c r="Q59" s="80">
        <v>328.33571134143631</v>
      </c>
      <c r="R59" s="80">
        <v>368.90848246091144</v>
      </c>
    </row>
    <row r="60" spans="1:18" ht="11.25" customHeight="1" x14ac:dyDescent="0.25">
      <c r="A60" s="56" t="s">
        <v>97</v>
      </c>
      <c r="B60" s="57" t="s">
        <v>98</v>
      </c>
      <c r="C60" s="3">
        <v>199.48621191259048</v>
      </c>
      <c r="D60" s="3">
        <v>781.93988817516004</v>
      </c>
      <c r="E60" s="3">
        <v>113.75463754512</v>
      </c>
      <c r="F60" s="3">
        <v>152.07025539420002</v>
      </c>
      <c r="G60" s="3">
        <v>123.33194045172</v>
      </c>
      <c r="H60" s="3">
        <v>174.60299999999987</v>
      </c>
      <c r="I60" s="3">
        <v>231.7011000876</v>
      </c>
      <c r="J60" s="3">
        <v>7.1845488000000008</v>
      </c>
      <c r="K60" s="3">
        <v>89.806979742479996</v>
      </c>
      <c r="L60" s="3">
        <v>83.819795871240018</v>
      </c>
      <c r="M60" s="3">
        <v>0.28600000000000486</v>
      </c>
      <c r="N60" s="3">
        <v>8.1510000000000193</v>
      </c>
      <c r="O60" s="3">
        <v>0.14299940321927987</v>
      </c>
      <c r="P60" s="3">
        <v>147.71900125197519</v>
      </c>
      <c r="Q60" s="3">
        <v>99.812870408951085</v>
      </c>
      <c r="R60" s="3">
        <v>177.89200116835795</v>
      </c>
    </row>
    <row r="61" spans="1:18" ht="11.25" customHeight="1" x14ac:dyDescent="0.25">
      <c r="A61" s="56" t="s">
        <v>99</v>
      </c>
      <c r="B61" s="57" t="s">
        <v>100</v>
      </c>
      <c r="C61" s="3">
        <v>0.36680153913938096</v>
      </c>
      <c r="D61" s="3">
        <v>0</v>
      </c>
      <c r="E61" s="3">
        <v>0</v>
      </c>
      <c r="F61" s="3">
        <v>0</v>
      </c>
      <c r="G61" s="3">
        <v>0</v>
      </c>
      <c r="H61" s="3">
        <v>26.317964136188166</v>
      </c>
      <c r="I61" s="3">
        <v>48.375201345912004</v>
      </c>
      <c r="J61" s="3">
        <v>49.527297169560001</v>
      </c>
      <c r="K61" s="3">
        <v>35.321519520000003</v>
      </c>
      <c r="L61" s="3">
        <v>30.714364800000002</v>
      </c>
      <c r="M61" s="3">
        <v>39.0641999999999</v>
      </c>
      <c r="N61" s="3">
        <v>39.430892446927089</v>
      </c>
      <c r="O61" s="3">
        <v>91.424652040388011</v>
      </c>
      <c r="P61" s="3">
        <v>148.37056681590991</v>
      </c>
      <c r="Q61" s="3">
        <v>228.52284093248522</v>
      </c>
      <c r="R61" s="3">
        <v>191.01648129255349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57.088967097243412</v>
      </c>
      <c r="D64" s="82">
        <v>49.178949966720005</v>
      </c>
      <c r="E64" s="82">
        <v>57.766519311480003</v>
      </c>
      <c r="F64" s="82">
        <v>197.26415561361603</v>
      </c>
      <c r="G64" s="82">
        <v>130.91060445876002</v>
      </c>
      <c r="H64" s="82">
        <v>180.38865865880172</v>
      </c>
      <c r="I64" s="82">
        <v>202.75606273248002</v>
      </c>
      <c r="J64" s="82">
        <v>289.13644042084803</v>
      </c>
      <c r="K64" s="82">
        <v>1245.3515112461764</v>
      </c>
      <c r="L64" s="82">
        <v>2518.3047005328244</v>
      </c>
      <c r="M64" s="82">
        <v>2412.1381735928189</v>
      </c>
      <c r="N64" s="82">
        <v>2799.0731095521987</v>
      </c>
      <c r="O64" s="82">
        <v>3204.2696089590045</v>
      </c>
      <c r="P64" s="82">
        <v>2854.460675852547</v>
      </c>
      <c r="Q64" s="82">
        <v>2938.6887510147199</v>
      </c>
      <c r="R64" s="82">
        <v>1667.5721533957947</v>
      </c>
    </row>
    <row r="65" spans="1:18" ht="11.25" customHeight="1" x14ac:dyDescent="0.25">
      <c r="A65" s="72" t="s">
        <v>350</v>
      </c>
      <c r="B65" s="73" t="s">
        <v>83</v>
      </c>
      <c r="C65" s="83">
        <v>52.97615923286223</v>
      </c>
      <c r="D65" s="83">
        <v>46.892957166720009</v>
      </c>
      <c r="E65" s="83">
        <v>52.051423011840001</v>
      </c>
      <c r="F65" s="83">
        <v>45.016989413760001</v>
      </c>
      <c r="G65" s="83">
        <v>42.671396678400001</v>
      </c>
      <c r="H65" s="83">
        <v>59.359960237182875</v>
      </c>
      <c r="I65" s="83">
        <v>23.716741547520002</v>
      </c>
      <c r="J65" s="83">
        <v>39.540876076800018</v>
      </c>
      <c r="K65" s="83">
        <v>468.9267112454404</v>
      </c>
      <c r="L65" s="83">
        <v>1505.7247483756803</v>
      </c>
      <c r="M65" s="83">
        <v>1228.4160821035866</v>
      </c>
      <c r="N65" s="83">
        <v>1273.4437513167179</v>
      </c>
      <c r="O65" s="83">
        <v>1178.572930756171</v>
      </c>
      <c r="P65" s="83">
        <v>1365.727710059308</v>
      </c>
      <c r="Q65" s="83">
        <v>1384.8805880426021</v>
      </c>
      <c r="R65" s="83">
        <v>188.83348960709228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3.7128061859303823</v>
      </c>
      <c r="D67" s="83">
        <v>2.2859928000000003</v>
      </c>
      <c r="E67" s="83">
        <v>5.7150962996400008</v>
      </c>
      <c r="F67" s="83">
        <v>152.24716619985603</v>
      </c>
      <c r="G67" s="83">
        <v>88.239207780360019</v>
      </c>
      <c r="H67" s="83">
        <v>92.328628480301319</v>
      </c>
      <c r="I67" s="83">
        <v>126.28555744896002</v>
      </c>
      <c r="J67" s="83">
        <v>179.38564976404803</v>
      </c>
      <c r="K67" s="83">
        <v>698.83284526473608</v>
      </c>
      <c r="L67" s="83">
        <v>919.4264184596401</v>
      </c>
      <c r="M67" s="83">
        <v>1085.7204914892325</v>
      </c>
      <c r="N67" s="83">
        <v>1438.9290755234556</v>
      </c>
      <c r="O67" s="83">
        <v>1873.3804670510706</v>
      </c>
      <c r="P67" s="83">
        <v>1271.5762019809054</v>
      </c>
      <c r="Q67" s="83">
        <v>1245.9725629721179</v>
      </c>
      <c r="R67" s="83">
        <v>1199.2890637887026</v>
      </c>
    </row>
    <row r="68" spans="1:18" ht="11.25" customHeight="1" x14ac:dyDescent="0.25">
      <c r="A68" s="72" t="s">
        <v>86</v>
      </c>
      <c r="B68" s="73" t="s">
        <v>87</v>
      </c>
      <c r="C68" s="83">
        <v>0.40000167845079704</v>
      </c>
      <c r="D68" s="83">
        <v>0</v>
      </c>
      <c r="E68" s="83">
        <v>0</v>
      </c>
      <c r="F68" s="83">
        <v>0</v>
      </c>
      <c r="G68" s="83">
        <v>0</v>
      </c>
      <c r="H68" s="83">
        <v>28.700069941317516</v>
      </c>
      <c r="I68" s="83">
        <v>52.753763735999996</v>
      </c>
      <c r="J68" s="83">
        <v>53.990251379999997</v>
      </c>
      <c r="K68" s="83">
        <v>38.932718256000001</v>
      </c>
      <c r="L68" s="83">
        <v>33.494399999999999</v>
      </c>
      <c r="M68" s="83">
        <v>42.599999999999881</v>
      </c>
      <c r="N68" s="83">
        <v>42.999882712025311</v>
      </c>
      <c r="O68" s="83">
        <v>99.699729596933437</v>
      </c>
      <c r="P68" s="83">
        <v>101.09996381233358</v>
      </c>
      <c r="Q68" s="83">
        <v>179.59999999999982</v>
      </c>
      <c r="R68" s="83">
        <v>153.99999999999969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16.219663199999996</v>
      </c>
      <c r="K69" s="83">
        <v>38.659236479999997</v>
      </c>
      <c r="L69" s="83">
        <v>59.659133697503997</v>
      </c>
      <c r="M69" s="83">
        <v>55.401599999999938</v>
      </c>
      <c r="N69" s="83">
        <v>43.700399999999902</v>
      </c>
      <c r="O69" s="83">
        <v>52.616481554829456</v>
      </c>
      <c r="P69" s="83">
        <v>116.05679999999995</v>
      </c>
      <c r="Q69" s="83">
        <v>128.23560000000001</v>
      </c>
      <c r="R69" s="83">
        <v>125.44960000000013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0.88927632000000001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15.330386879999997</v>
      </c>
      <c r="K73" s="84">
        <v>38.659236479999997</v>
      </c>
      <c r="L73" s="84">
        <v>59.659133697503997</v>
      </c>
      <c r="M73" s="84">
        <v>55.401599999999938</v>
      </c>
      <c r="N73" s="84">
        <v>43.700399999999902</v>
      </c>
      <c r="O73" s="84">
        <v>52.616481554829456</v>
      </c>
      <c r="P73" s="84">
        <v>116.05679999999995</v>
      </c>
      <c r="Q73" s="84">
        <v>128.23560000000001</v>
      </c>
      <c r="R73" s="84">
        <v>125.44960000000013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223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18930.60300163546</v>
      </c>
      <c r="D2" s="79">
        <v>18577.278254187939</v>
      </c>
      <c r="E2" s="79">
        <v>18528.450896570866</v>
      </c>
      <c r="F2" s="79">
        <v>20876.377929852133</v>
      </c>
      <c r="G2" s="79">
        <v>21102.585219208511</v>
      </c>
      <c r="H2" s="79">
        <v>21385.59546804877</v>
      </c>
      <c r="I2" s="79">
        <v>23127.030222942929</v>
      </c>
      <c r="J2" s="79">
        <v>22091.438096712001</v>
      </c>
      <c r="K2" s="79">
        <v>19669.519966327814</v>
      </c>
      <c r="L2" s="79">
        <v>19345.885230661599</v>
      </c>
      <c r="M2" s="79">
        <v>18460.78157644004</v>
      </c>
      <c r="N2" s="79">
        <v>16676.291660699189</v>
      </c>
      <c r="O2" s="79">
        <v>15892.587065594367</v>
      </c>
      <c r="P2" s="79">
        <v>14294.529057068878</v>
      </c>
      <c r="Q2" s="79">
        <v>13191.576880482347</v>
      </c>
      <c r="R2" s="79">
        <v>14224.970238075424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18930.60300163546</v>
      </c>
      <c r="D21" s="80">
        <v>18577.278254187939</v>
      </c>
      <c r="E21" s="80">
        <v>18528.450896570866</v>
      </c>
      <c r="F21" s="80">
        <v>20876.377929852133</v>
      </c>
      <c r="G21" s="80">
        <v>21102.585219208511</v>
      </c>
      <c r="H21" s="80">
        <v>21385.59546804877</v>
      </c>
      <c r="I21" s="80">
        <v>23127.030222942929</v>
      </c>
      <c r="J21" s="80">
        <v>22091.438096712001</v>
      </c>
      <c r="K21" s="80">
        <v>19669.519966327814</v>
      </c>
      <c r="L21" s="80">
        <v>19345.885230661599</v>
      </c>
      <c r="M21" s="80">
        <v>18460.78157644004</v>
      </c>
      <c r="N21" s="80">
        <v>16676.291660699189</v>
      </c>
      <c r="O21" s="80">
        <v>15892.587065594367</v>
      </c>
      <c r="P21" s="80">
        <v>14294.529057068878</v>
      </c>
      <c r="Q21" s="80">
        <v>13191.576880482347</v>
      </c>
      <c r="R21" s="80">
        <v>14224.970238075424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18930.60300163546</v>
      </c>
      <c r="D30" s="3">
        <v>18577.278254187939</v>
      </c>
      <c r="E30" s="3">
        <v>18528.450896570866</v>
      </c>
      <c r="F30" s="3">
        <v>20876.377929852133</v>
      </c>
      <c r="G30" s="3">
        <v>21102.585219208511</v>
      </c>
      <c r="H30" s="3">
        <v>21385.59546804877</v>
      </c>
      <c r="I30" s="3">
        <v>23127.030222942929</v>
      </c>
      <c r="J30" s="3">
        <v>22091.438096712001</v>
      </c>
      <c r="K30" s="3">
        <v>19669.519966327814</v>
      </c>
      <c r="L30" s="3">
        <v>19345.885230661599</v>
      </c>
      <c r="M30" s="3">
        <v>18460.78157644004</v>
      </c>
      <c r="N30" s="3">
        <v>16676.291660699189</v>
      </c>
      <c r="O30" s="3">
        <v>15892.587065594367</v>
      </c>
      <c r="P30" s="3">
        <v>14294.529057068878</v>
      </c>
      <c r="Q30" s="3">
        <v>13191.576880482347</v>
      </c>
      <c r="R30" s="3">
        <v>14224.970238075424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5.8095267266160011</v>
      </c>
      <c r="F34" s="2">
        <v>0</v>
      </c>
      <c r="G34" s="2">
        <v>0</v>
      </c>
      <c r="H34" s="2">
        <v>0</v>
      </c>
      <c r="I34" s="2">
        <v>0</v>
      </c>
      <c r="J34" s="2">
        <v>2.9093073810840004</v>
      </c>
      <c r="K34" s="2">
        <v>18.229463312868003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899.05699360955634</v>
      </c>
      <c r="D35" s="2">
        <v>827.49471772690799</v>
      </c>
      <c r="E35" s="2">
        <v>849.2597598038401</v>
      </c>
      <c r="F35" s="2">
        <v>871.02233564623202</v>
      </c>
      <c r="G35" s="2">
        <v>998.97046752333597</v>
      </c>
      <c r="H35" s="2">
        <v>892.7896794665071</v>
      </c>
      <c r="I35" s="2">
        <v>914.58889105676417</v>
      </c>
      <c r="J35" s="2">
        <v>917.7204866611321</v>
      </c>
      <c r="K35" s="2">
        <v>921.88935149849999</v>
      </c>
      <c r="L35" s="2">
        <v>934.35375889270813</v>
      </c>
      <c r="M35" s="2">
        <v>955.71673488369379</v>
      </c>
      <c r="N35" s="2">
        <v>941.37356604348372</v>
      </c>
      <c r="O35" s="2">
        <v>953.77591398338768</v>
      </c>
      <c r="P35" s="2">
        <v>971.93575559509986</v>
      </c>
      <c r="Q35" s="2">
        <v>975.51335631780648</v>
      </c>
      <c r="R35" s="2">
        <v>987.69272684130033</v>
      </c>
    </row>
    <row r="36" spans="1:18" ht="11.25" customHeight="1" x14ac:dyDescent="0.25">
      <c r="A36" s="66" t="s">
        <v>45</v>
      </c>
      <c r="B36" s="62" t="s">
        <v>46</v>
      </c>
      <c r="C36" s="1">
        <v>899.05699360955634</v>
      </c>
      <c r="D36" s="1">
        <v>827.49471772690799</v>
      </c>
      <c r="E36" s="1">
        <v>849.2597598038401</v>
      </c>
      <c r="F36" s="1">
        <v>871.02233564623202</v>
      </c>
      <c r="G36" s="1">
        <v>998.97046752333597</v>
      </c>
      <c r="H36" s="1">
        <v>892.7896794665071</v>
      </c>
      <c r="I36" s="1">
        <v>914.58889105676417</v>
      </c>
      <c r="J36" s="1">
        <v>917.7204866611321</v>
      </c>
      <c r="K36" s="1">
        <v>921.88935149849999</v>
      </c>
      <c r="L36" s="1">
        <v>934.35375889270813</v>
      </c>
      <c r="M36" s="1">
        <v>955.71673488369379</v>
      </c>
      <c r="N36" s="1">
        <v>941.37356604348372</v>
      </c>
      <c r="O36" s="1">
        <v>953.77591398338768</v>
      </c>
      <c r="P36" s="1">
        <v>971.93575559509986</v>
      </c>
      <c r="Q36" s="1">
        <v>975.51335631780648</v>
      </c>
      <c r="R36" s="1">
        <v>987.69272684130033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27.825308857381195</v>
      </c>
      <c r="D38" s="2">
        <v>24.684354821448004</v>
      </c>
      <c r="E38" s="2">
        <v>0</v>
      </c>
      <c r="F38" s="2">
        <v>0</v>
      </c>
      <c r="G38" s="2">
        <v>0</v>
      </c>
      <c r="H38" s="2">
        <v>0</v>
      </c>
      <c r="I38" s="2">
        <v>15.372625579272002</v>
      </c>
      <c r="J38" s="2">
        <v>18.663676215264001</v>
      </c>
      <c r="K38" s="2">
        <v>12.345789781764001</v>
      </c>
      <c r="L38" s="2">
        <v>15.366695270148002</v>
      </c>
      <c r="M38" s="2">
        <v>21.641820052632163</v>
      </c>
      <c r="N38" s="2">
        <v>18.550403016164619</v>
      </c>
      <c r="O38" s="2">
        <v>15.458474749554213</v>
      </c>
      <c r="P38" s="2">
        <v>12.366771810239054</v>
      </c>
      <c r="Q38" s="2">
        <v>6.1834219239846302</v>
      </c>
      <c r="R38" s="2">
        <v>6.1833974066016406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27.825308857381195</v>
      </c>
      <c r="D41" s="1">
        <v>24.684354821448004</v>
      </c>
      <c r="E41" s="1">
        <v>0</v>
      </c>
      <c r="F41" s="1">
        <v>0</v>
      </c>
      <c r="G41" s="1">
        <v>0</v>
      </c>
      <c r="H41" s="1">
        <v>0</v>
      </c>
      <c r="I41" s="1">
        <v>15.372625579272002</v>
      </c>
      <c r="J41" s="1">
        <v>18.663676215264001</v>
      </c>
      <c r="K41" s="1">
        <v>12.345789781764001</v>
      </c>
      <c r="L41" s="1">
        <v>15.366695270148002</v>
      </c>
      <c r="M41" s="1">
        <v>21.641820052632163</v>
      </c>
      <c r="N41" s="1">
        <v>18.550403016164619</v>
      </c>
      <c r="O41" s="1">
        <v>15.458474749554213</v>
      </c>
      <c r="P41" s="1">
        <v>12.366771810239054</v>
      </c>
      <c r="Q41" s="1">
        <v>6.1834219239846302</v>
      </c>
      <c r="R41" s="1">
        <v>6.1833974066016406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13666.221249212836</v>
      </c>
      <c r="D43" s="2">
        <v>13071.81951163811</v>
      </c>
      <c r="E43" s="2">
        <v>12942.876347133875</v>
      </c>
      <c r="F43" s="2">
        <v>14778.925704531614</v>
      </c>
      <c r="G43" s="2">
        <v>14530.832625828169</v>
      </c>
      <c r="H43" s="2">
        <v>15090.283175284318</v>
      </c>
      <c r="I43" s="2">
        <v>15812.991766864658</v>
      </c>
      <c r="J43" s="2">
        <v>14313.665171279446</v>
      </c>
      <c r="K43" s="2">
        <v>13581.196564323025</v>
      </c>
      <c r="L43" s="2">
        <v>12383.363431036261</v>
      </c>
      <c r="M43" s="2">
        <v>12477.184155349514</v>
      </c>
      <c r="N43" s="2">
        <v>11580.115953286488</v>
      </c>
      <c r="O43" s="2">
        <v>11341.269393148068</v>
      </c>
      <c r="P43" s="2">
        <v>10310.197641364402</v>
      </c>
      <c r="Q43" s="2">
        <v>9361.5720323785608</v>
      </c>
      <c r="R43" s="2">
        <v>10193.898576254169</v>
      </c>
    </row>
    <row r="44" spans="1:18" ht="11.25" customHeight="1" x14ac:dyDescent="0.25">
      <c r="A44" s="59" t="s">
        <v>149</v>
      </c>
      <c r="B44" s="60" t="s">
        <v>59</v>
      </c>
      <c r="C44" s="2">
        <v>4337.499449955686</v>
      </c>
      <c r="D44" s="2">
        <v>4653.2796700014724</v>
      </c>
      <c r="E44" s="2">
        <v>4730.5052629065367</v>
      </c>
      <c r="F44" s="2">
        <v>5226.4298896742894</v>
      </c>
      <c r="G44" s="2">
        <v>5572.7821258570084</v>
      </c>
      <c r="H44" s="2">
        <v>5402.522613297946</v>
      </c>
      <c r="I44" s="2">
        <v>6384.0769394422332</v>
      </c>
      <c r="J44" s="2">
        <v>6838.4794551750729</v>
      </c>
      <c r="K44" s="2">
        <v>5135.8587974116572</v>
      </c>
      <c r="L44" s="2">
        <v>6012.8013454624815</v>
      </c>
      <c r="M44" s="2">
        <v>5006.2388661542</v>
      </c>
      <c r="N44" s="2">
        <v>4136.251738353054</v>
      </c>
      <c r="O44" s="2">
        <v>3582.0832837133566</v>
      </c>
      <c r="P44" s="2">
        <v>3000.0288882991376</v>
      </c>
      <c r="Q44" s="2">
        <v>2848.3080698619965</v>
      </c>
      <c r="R44" s="2">
        <v>3037.1955375733532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3.8534417923680002</v>
      </c>
      <c r="L64" s="82">
        <v>8.5887196261920007</v>
      </c>
      <c r="M64" s="82">
        <v>6.5135978605814886</v>
      </c>
      <c r="N64" s="82">
        <v>11.044812951798708</v>
      </c>
      <c r="O64" s="82">
        <v>11.187058405326475</v>
      </c>
      <c r="P64" s="82">
        <v>9.2025968052143021</v>
      </c>
      <c r="Q64" s="82">
        <v>13.806023200577791</v>
      </c>
      <c r="R64" s="82">
        <v>13.877413899047554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3.8534417923680002</v>
      </c>
      <c r="L69" s="83">
        <v>8.5887196261920007</v>
      </c>
      <c r="M69" s="83">
        <v>6.5135978605814886</v>
      </c>
      <c r="N69" s="83">
        <v>11.044812951798708</v>
      </c>
      <c r="O69" s="83">
        <v>11.187058405326475</v>
      </c>
      <c r="P69" s="83">
        <v>9.2025968052143021</v>
      </c>
      <c r="Q69" s="83">
        <v>13.806023200577791</v>
      </c>
      <c r="R69" s="83">
        <v>13.877413899047554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3.8534417923680002</v>
      </c>
      <c r="L70" s="84">
        <v>5.9209203087360009</v>
      </c>
      <c r="M70" s="84">
        <v>6.5135978605814886</v>
      </c>
      <c r="N70" s="84">
        <v>5.8055624796547098</v>
      </c>
      <c r="O70" s="84">
        <v>5.8763856716653571</v>
      </c>
      <c r="P70" s="84">
        <v>3.8936197599565143</v>
      </c>
      <c r="Q70" s="84">
        <v>5.8764360925375838</v>
      </c>
      <c r="R70" s="84">
        <v>6.0184887626429111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2.6677993174560002</v>
      </c>
      <c r="M71" s="84">
        <v>0</v>
      </c>
      <c r="N71" s="84">
        <v>5.2392504721439987</v>
      </c>
      <c r="O71" s="84">
        <v>5.3106727336611179</v>
      </c>
      <c r="P71" s="84">
        <v>5.3089770452577882</v>
      </c>
      <c r="Q71" s="84">
        <v>7.9295871080402076</v>
      </c>
      <c r="R71" s="84">
        <v>7.8589251364046433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222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15833.943550660188</v>
      </c>
      <c r="D2" s="79">
        <v>15617.870783943728</v>
      </c>
      <c r="E2" s="79">
        <v>15618.067712946486</v>
      </c>
      <c r="F2" s="79">
        <v>18063.031247383995</v>
      </c>
      <c r="G2" s="79">
        <v>18289.968994609346</v>
      </c>
      <c r="H2" s="79">
        <v>18348.859294182821</v>
      </c>
      <c r="I2" s="79">
        <v>20238.799679090898</v>
      </c>
      <c r="J2" s="79">
        <v>19001.213139480857</v>
      </c>
      <c r="K2" s="79">
        <v>16773.836870132276</v>
      </c>
      <c r="L2" s="79">
        <v>16385.577406412394</v>
      </c>
      <c r="M2" s="79">
        <v>15405.271421559191</v>
      </c>
      <c r="N2" s="79">
        <v>13524.20036158487</v>
      </c>
      <c r="O2" s="79">
        <v>12930.627568358037</v>
      </c>
      <c r="P2" s="79">
        <v>11260.999770226441</v>
      </c>
      <c r="Q2" s="79">
        <v>10257.530783090046</v>
      </c>
      <c r="R2" s="79">
        <v>10953.762362427024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15833.943550660188</v>
      </c>
      <c r="D21" s="80">
        <v>15617.870783943728</v>
      </c>
      <c r="E21" s="80">
        <v>15618.067712946486</v>
      </c>
      <c r="F21" s="80">
        <v>18063.031247383995</v>
      </c>
      <c r="G21" s="80">
        <v>18289.968994609346</v>
      </c>
      <c r="H21" s="80">
        <v>18348.859294182821</v>
      </c>
      <c r="I21" s="80">
        <v>20238.799679090898</v>
      </c>
      <c r="J21" s="80">
        <v>19001.213139480857</v>
      </c>
      <c r="K21" s="80">
        <v>16773.836870132276</v>
      </c>
      <c r="L21" s="80">
        <v>16385.577406412394</v>
      </c>
      <c r="M21" s="80">
        <v>15405.271421559191</v>
      </c>
      <c r="N21" s="80">
        <v>13524.20036158487</v>
      </c>
      <c r="O21" s="80">
        <v>12930.627568358037</v>
      </c>
      <c r="P21" s="80">
        <v>11260.999770226441</v>
      </c>
      <c r="Q21" s="80">
        <v>10257.530783090046</v>
      </c>
      <c r="R21" s="80">
        <v>10953.762362427024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15833.943550660188</v>
      </c>
      <c r="D30" s="3">
        <v>15617.870783943728</v>
      </c>
      <c r="E30" s="3">
        <v>15618.067712946486</v>
      </c>
      <c r="F30" s="3">
        <v>18063.031247383995</v>
      </c>
      <c r="G30" s="3">
        <v>18289.968994609346</v>
      </c>
      <c r="H30" s="3">
        <v>18348.859294182821</v>
      </c>
      <c r="I30" s="3">
        <v>20238.799679090898</v>
      </c>
      <c r="J30" s="3">
        <v>19001.213139480857</v>
      </c>
      <c r="K30" s="3">
        <v>16773.836870132276</v>
      </c>
      <c r="L30" s="3">
        <v>16385.577406412394</v>
      </c>
      <c r="M30" s="3">
        <v>15405.271421559191</v>
      </c>
      <c r="N30" s="3">
        <v>13524.20036158487</v>
      </c>
      <c r="O30" s="3">
        <v>12930.627568358037</v>
      </c>
      <c r="P30" s="3">
        <v>11260.999770226441</v>
      </c>
      <c r="Q30" s="3">
        <v>10257.530783090046</v>
      </c>
      <c r="R30" s="3">
        <v>10953.762362427024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2.9060314612920006</v>
      </c>
      <c r="F34" s="2">
        <v>0</v>
      </c>
      <c r="G34" s="2">
        <v>0</v>
      </c>
      <c r="H34" s="2">
        <v>0</v>
      </c>
      <c r="I34" s="2">
        <v>0</v>
      </c>
      <c r="J34" s="2">
        <v>1.8950851651197084E-2</v>
      </c>
      <c r="K34" s="2">
        <v>0.1120107238211579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725.30872028256329</v>
      </c>
      <c r="D35" s="2">
        <v>679.92684291990622</v>
      </c>
      <c r="E35" s="2">
        <v>697.43056919823289</v>
      </c>
      <c r="F35" s="2">
        <v>713.72225246980952</v>
      </c>
      <c r="G35" s="2">
        <v>820.25298134557931</v>
      </c>
      <c r="H35" s="2">
        <v>734.56559047886094</v>
      </c>
      <c r="I35" s="2">
        <v>750.02140232782051</v>
      </c>
      <c r="J35" s="2">
        <v>768.18414572273286</v>
      </c>
      <c r="K35" s="2">
        <v>772.3656755351559</v>
      </c>
      <c r="L35" s="2">
        <v>760.74535575591244</v>
      </c>
      <c r="M35" s="2">
        <v>776.25821506544048</v>
      </c>
      <c r="N35" s="2">
        <v>768.09220037233092</v>
      </c>
      <c r="O35" s="2">
        <v>772.23501630653141</v>
      </c>
      <c r="P35" s="2">
        <v>784.33195846829074</v>
      </c>
      <c r="Q35" s="2">
        <v>793.07567821295481</v>
      </c>
      <c r="R35" s="2">
        <v>808.41117837769571</v>
      </c>
    </row>
    <row r="36" spans="1:18" ht="11.25" customHeight="1" x14ac:dyDescent="0.25">
      <c r="A36" s="66" t="s">
        <v>45</v>
      </c>
      <c r="B36" s="62" t="s">
        <v>46</v>
      </c>
      <c r="C36" s="1">
        <v>725.30872028256329</v>
      </c>
      <c r="D36" s="1">
        <v>679.92684291990622</v>
      </c>
      <c r="E36" s="1">
        <v>697.43056919823289</v>
      </c>
      <c r="F36" s="1">
        <v>713.72225246980952</v>
      </c>
      <c r="G36" s="1">
        <v>820.25298134557931</v>
      </c>
      <c r="H36" s="1">
        <v>734.56559047886094</v>
      </c>
      <c r="I36" s="1">
        <v>750.02140232782051</v>
      </c>
      <c r="J36" s="1">
        <v>768.18414572273286</v>
      </c>
      <c r="K36" s="1">
        <v>772.3656755351559</v>
      </c>
      <c r="L36" s="1">
        <v>760.74535575591244</v>
      </c>
      <c r="M36" s="1">
        <v>776.25821506544048</v>
      </c>
      <c r="N36" s="1">
        <v>768.09220037233092</v>
      </c>
      <c r="O36" s="1">
        <v>772.23501630653141</v>
      </c>
      <c r="P36" s="1">
        <v>784.33195846829074</v>
      </c>
      <c r="Q36" s="1">
        <v>793.07567821295481</v>
      </c>
      <c r="R36" s="1">
        <v>808.41117837769571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0.30915947264128346</v>
      </c>
      <c r="D38" s="2">
        <v>0.23369482069184958</v>
      </c>
      <c r="E38" s="2">
        <v>0</v>
      </c>
      <c r="F38" s="2">
        <v>0</v>
      </c>
      <c r="G38" s="2">
        <v>0</v>
      </c>
      <c r="H38" s="2">
        <v>0</v>
      </c>
      <c r="I38" s="2">
        <v>0.13701467583158614</v>
      </c>
      <c r="J38" s="2">
        <v>0.21340366210912542</v>
      </c>
      <c r="K38" s="2">
        <v>0.13478422187829248</v>
      </c>
      <c r="L38" s="2">
        <v>0.15444098468251072</v>
      </c>
      <c r="M38" s="2">
        <v>0.18055825099307141</v>
      </c>
      <c r="N38" s="2">
        <v>0.15439896521047242</v>
      </c>
      <c r="O38" s="2">
        <v>0.11041691754222145</v>
      </c>
      <c r="P38" s="2">
        <v>9.022491449217486E-2</v>
      </c>
      <c r="Q38" s="2">
        <v>4.6423269517560158E-2</v>
      </c>
      <c r="R38" s="2">
        <v>4.7142452107642861E-2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0.30915947264128346</v>
      </c>
      <c r="D41" s="1">
        <v>0.23369482069184958</v>
      </c>
      <c r="E41" s="1">
        <v>0</v>
      </c>
      <c r="F41" s="1">
        <v>0</v>
      </c>
      <c r="G41" s="1">
        <v>0</v>
      </c>
      <c r="H41" s="1">
        <v>0</v>
      </c>
      <c r="I41" s="1">
        <v>0.13701467583158614</v>
      </c>
      <c r="J41" s="1">
        <v>0.21340366210912542</v>
      </c>
      <c r="K41" s="1">
        <v>0.13478422187829248</v>
      </c>
      <c r="L41" s="1">
        <v>0.15444098468251072</v>
      </c>
      <c r="M41" s="1">
        <v>0.18055825099307141</v>
      </c>
      <c r="N41" s="1">
        <v>0.15439896521047242</v>
      </c>
      <c r="O41" s="1">
        <v>0.11041691754222145</v>
      </c>
      <c r="P41" s="1">
        <v>9.022491449217486E-2</v>
      </c>
      <c r="Q41" s="1">
        <v>4.6423269517560158E-2</v>
      </c>
      <c r="R41" s="1">
        <v>4.7142452107642861E-2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11448.506936449292</v>
      </c>
      <c r="D43" s="2">
        <v>10993.6119169912</v>
      </c>
      <c r="E43" s="2">
        <v>10773.718845716165</v>
      </c>
      <c r="F43" s="2">
        <v>12729.462274334077</v>
      </c>
      <c r="G43" s="2">
        <v>12291.287589028332</v>
      </c>
      <c r="H43" s="2">
        <v>12496.75628742389</v>
      </c>
      <c r="I43" s="2">
        <v>13192.797868754747</v>
      </c>
      <c r="J43" s="2">
        <v>11461.103365529467</v>
      </c>
      <c r="K43" s="2">
        <v>10913.901687418107</v>
      </c>
      <c r="L43" s="2">
        <v>9664.7471687996112</v>
      </c>
      <c r="M43" s="2">
        <v>9678.209994431134</v>
      </c>
      <c r="N43" s="2">
        <v>8687.0938214364905</v>
      </c>
      <c r="O43" s="2">
        <v>8626.4204166430263</v>
      </c>
      <c r="P43" s="2">
        <v>7525.9792526573419</v>
      </c>
      <c r="Q43" s="2">
        <v>6655.881675716626</v>
      </c>
      <c r="R43" s="2">
        <v>7139.6680361661765</v>
      </c>
    </row>
    <row r="44" spans="1:18" ht="11.25" customHeight="1" x14ac:dyDescent="0.25">
      <c r="A44" s="59" t="s">
        <v>149</v>
      </c>
      <c r="B44" s="60" t="s">
        <v>59</v>
      </c>
      <c r="C44" s="2">
        <v>3659.8187344556923</v>
      </c>
      <c r="D44" s="2">
        <v>3944.0983292119313</v>
      </c>
      <c r="E44" s="2">
        <v>4144.0122665707968</v>
      </c>
      <c r="F44" s="2">
        <v>4619.8467205801098</v>
      </c>
      <c r="G44" s="2">
        <v>5178.4284242354342</v>
      </c>
      <c r="H44" s="2">
        <v>5117.537416280069</v>
      </c>
      <c r="I44" s="2">
        <v>6295.8433933325005</v>
      </c>
      <c r="J44" s="2">
        <v>6771.6932737148973</v>
      </c>
      <c r="K44" s="2">
        <v>5087.3227122333155</v>
      </c>
      <c r="L44" s="2">
        <v>5959.9304408721873</v>
      </c>
      <c r="M44" s="2">
        <v>4950.6226538116234</v>
      </c>
      <c r="N44" s="2">
        <v>4068.8599408108385</v>
      </c>
      <c r="O44" s="2">
        <v>3531.8617184909363</v>
      </c>
      <c r="P44" s="2">
        <v>2950.5983341863148</v>
      </c>
      <c r="Q44" s="2">
        <v>2808.5270058909477</v>
      </c>
      <c r="R44" s="2">
        <v>3005.6360054310426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3.836702321115816</v>
      </c>
      <c r="L64" s="82">
        <v>8.5661087632593205</v>
      </c>
      <c r="M64" s="82">
        <v>6.4925767829370784</v>
      </c>
      <c r="N64" s="82">
        <v>11.023687225188253</v>
      </c>
      <c r="O64" s="82">
        <v>11.155046889130094</v>
      </c>
      <c r="P64" s="82">
        <v>9.1818870739946004</v>
      </c>
      <c r="Q64" s="82">
        <v>13.771024998944426</v>
      </c>
      <c r="R64" s="82">
        <v>13.841420769612785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3.836702321115816</v>
      </c>
      <c r="L69" s="83">
        <v>8.5661087632593205</v>
      </c>
      <c r="M69" s="83">
        <v>6.4925767829370784</v>
      </c>
      <c r="N69" s="83">
        <v>11.023687225188253</v>
      </c>
      <c r="O69" s="83">
        <v>11.155046889130094</v>
      </c>
      <c r="P69" s="83">
        <v>9.1818870739946004</v>
      </c>
      <c r="Q69" s="83">
        <v>13.771024998944426</v>
      </c>
      <c r="R69" s="83">
        <v>13.841420769612785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3.836702321115816</v>
      </c>
      <c r="L70" s="84">
        <v>5.8983094458033198</v>
      </c>
      <c r="M70" s="84">
        <v>6.4925767829370784</v>
      </c>
      <c r="N70" s="84">
        <v>5.784436753044254</v>
      </c>
      <c r="O70" s="84">
        <v>5.8443741554689774</v>
      </c>
      <c r="P70" s="84">
        <v>3.8729100287368117</v>
      </c>
      <c r="Q70" s="84">
        <v>5.8414378909042179</v>
      </c>
      <c r="R70" s="84">
        <v>5.9824956332081412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2.6677993174560002</v>
      </c>
      <c r="M71" s="84">
        <v>0</v>
      </c>
      <c r="N71" s="84">
        <v>5.2392504721439987</v>
      </c>
      <c r="O71" s="84">
        <v>5.3106727336611179</v>
      </c>
      <c r="P71" s="84">
        <v>5.3089770452577882</v>
      </c>
      <c r="Q71" s="84">
        <v>7.9295871080402076</v>
      </c>
      <c r="R71" s="84">
        <v>7.8589251364046433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221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3096.6594509752708</v>
      </c>
      <c r="D2" s="79">
        <v>2959.4074702442103</v>
      </c>
      <c r="E2" s="79">
        <v>2910.3831836243789</v>
      </c>
      <c r="F2" s="79">
        <v>2813.3466824681354</v>
      </c>
      <c r="G2" s="79">
        <v>2812.6162245991695</v>
      </c>
      <c r="H2" s="79">
        <v>3036.7361738659515</v>
      </c>
      <c r="I2" s="79">
        <v>2888.2305438520284</v>
      </c>
      <c r="J2" s="79">
        <v>3090.2249572311453</v>
      </c>
      <c r="K2" s="79">
        <v>2895.6830961955343</v>
      </c>
      <c r="L2" s="79">
        <v>2960.3078242492029</v>
      </c>
      <c r="M2" s="79">
        <v>3055.5101548808498</v>
      </c>
      <c r="N2" s="79">
        <v>3152.0912991143164</v>
      </c>
      <c r="O2" s="79">
        <v>2961.959497236332</v>
      </c>
      <c r="P2" s="79">
        <v>3033.529286842439</v>
      </c>
      <c r="Q2" s="79">
        <v>2934.0460973923018</v>
      </c>
      <c r="R2" s="79">
        <v>3271.2078756483997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3096.6594509752708</v>
      </c>
      <c r="D21" s="80">
        <v>2959.4074702442103</v>
      </c>
      <c r="E21" s="80">
        <v>2910.3831836243789</v>
      </c>
      <c r="F21" s="80">
        <v>2813.3466824681354</v>
      </c>
      <c r="G21" s="80">
        <v>2812.6162245991695</v>
      </c>
      <c r="H21" s="80">
        <v>3036.7361738659515</v>
      </c>
      <c r="I21" s="80">
        <v>2888.2305438520284</v>
      </c>
      <c r="J21" s="80">
        <v>3090.2249572311453</v>
      </c>
      <c r="K21" s="80">
        <v>2895.6830961955343</v>
      </c>
      <c r="L21" s="80">
        <v>2960.3078242492029</v>
      </c>
      <c r="M21" s="80">
        <v>3055.5101548808498</v>
      </c>
      <c r="N21" s="80">
        <v>3152.0912991143164</v>
      </c>
      <c r="O21" s="80">
        <v>2961.959497236332</v>
      </c>
      <c r="P21" s="80">
        <v>3033.529286842439</v>
      </c>
      <c r="Q21" s="80">
        <v>2934.0460973923018</v>
      </c>
      <c r="R21" s="80">
        <v>3271.2078756483997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3096.6594509752708</v>
      </c>
      <c r="D30" s="3">
        <v>2959.4074702442103</v>
      </c>
      <c r="E30" s="3">
        <v>2910.3831836243789</v>
      </c>
      <c r="F30" s="3">
        <v>2813.3466824681354</v>
      </c>
      <c r="G30" s="3">
        <v>2812.6162245991695</v>
      </c>
      <c r="H30" s="3">
        <v>3036.7361738659515</v>
      </c>
      <c r="I30" s="3">
        <v>2888.2305438520284</v>
      </c>
      <c r="J30" s="3">
        <v>3090.2249572311453</v>
      </c>
      <c r="K30" s="3">
        <v>2895.6830961955343</v>
      </c>
      <c r="L30" s="3">
        <v>2960.3078242492029</v>
      </c>
      <c r="M30" s="3">
        <v>3055.5101548808498</v>
      </c>
      <c r="N30" s="3">
        <v>3152.0912991143164</v>
      </c>
      <c r="O30" s="3">
        <v>2961.959497236332</v>
      </c>
      <c r="P30" s="3">
        <v>3033.529286842439</v>
      </c>
      <c r="Q30" s="3">
        <v>2934.0460973923018</v>
      </c>
      <c r="R30" s="3">
        <v>3271.2078756483997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2.9034952653240005</v>
      </c>
      <c r="F34" s="2">
        <v>0</v>
      </c>
      <c r="G34" s="2">
        <v>0</v>
      </c>
      <c r="H34" s="2">
        <v>0</v>
      </c>
      <c r="I34" s="2">
        <v>0</v>
      </c>
      <c r="J34" s="2">
        <v>2.8903565294328031</v>
      </c>
      <c r="K34" s="2">
        <v>18.117452589046849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173.74827332699303</v>
      </c>
      <c r="D35" s="2">
        <v>147.56787480700186</v>
      </c>
      <c r="E35" s="2">
        <v>151.82919060560715</v>
      </c>
      <c r="F35" s="2">
        <v>157.30008317642259</v>
      </c>
      <c r="G35" s="2">
        <v>178.71748617775668</v>
      </c>
      <c r="H35" s="2">
        <v>158.22408898764607</v>
      </c>
      <c r="I35" s="2">
        <v>164.56748872894357</v>
      </c>
      <c r="J35" s="2">
        <v>149.53634093839929</v>
      </c>
      <c r="K35" s="2">
        <v>149.523675963344</v>
      </c>
      <c r="L35" s="2">
        <v>173.60840313679566</v>
      </c>
      <c r="M35" s="2">
        <v>179.45851981825339</v>
      </c>
      <c r="N35" s="2">
        <v>173.28136567115268</v>
      </c>
      <c r="O35" s="2">
        <v>181.54089767685622</v>
      </c>
      <c r="P35" s="2">
        <v>187.6037971268093</v>
      </c>
      <c r="Q35" s="2">
        <v>182.43767810485164</v>
      </c>
      <c r="R35" s="2">
        <v>179.28154846360474</v>
      </c>
    </row>
    <row r="36" spans="1:18" ht="11.25" customHeight="1" x14ac:dyDescent="0.25">
      <c r="A36" s="66" t="s">
        <v>45</v>
      </c>
      <c r="B36" s="62" t="s">
        <v>46</v>
      </c>
      <c r="C36" s="1">
        <v>173.74827332699303</v>
      </c>
      <c r="D36" s="1">
        <v>147.56787480700186</v>
      </c>
      <c r="E36" s="1">
        <v>151.82919060560715</v>
      </c>
      <c r="F36" s="1">
        <v>157.30008317642259</v>
      </c>
      <c r="G36" s="1">
        <v>178.71748617775668</v>
      </c>
      <c r="H36" s="1">
        <v>158.22408898764607</v>
      </c>
      <c r="I36" s="1">
        <v>164.56748872894357</v>
      </c>
      <c r="J36" s="1">
        <v>149.53634093839929</v>
      </c>
      <c r="K36" s="1">
        <v>149.523675963344</v>
      </c>
      <c r="L36" s="1">
        <v>173.60840313679566</v>
      </c>
      <c r="M36" s="1">
        <v>179.45851981825339</v>
      </c>
      <c r="N36" s="1">
        <v>173.28136567115268</v>
      </c>
      <c r="O36" s="1">
        <v>181.54089767685622</v>
      </c>
      <c r="P36" s="1">
        <v>187.6037971268093</v>
      </c>
      <c r="Q36" s="1">
        <v>182.43767810485164</v>
      </c>
      <c r="R36" s="1">
        <v>179.28154846360474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27.516149384739908</v>
      </c>
      <c r="D38" s="2">
        <v>24.450660000756152</v>
      </c>
      <c r="E38" s="2">
        <v>0</v>
      </c>
      <c r="F38" s="2">
        <v>0</v>
      </c>
      <c r="G38" s="2">
        <v>0</v>
      </c>
      <c r="H38" s="2">
        <v>0</v>
      </c>
      <c r="I38" s="2">
        <v>15.235610903440413</v>
      </c>
      <c r="J38" s="2">
        <v>18.450272553154878</v>
      </c>
      <c r="K38" s="2">
        <v>12.211005559885708</v>
      </c>
      <c r="L38" s="2">
        <v>15.212254285465491</v>
      </c>
      <c r="M38" s="2">
        <v>21.461261801639093</v>
      </c>
      <c r="N38" s="2">
        <v>18.396004050954147</v>
      </c>
      <c r="O38" s="2">
        <v>15.348057832011991</v>
      </c>
      <c r="P38" s="2">
        <v>12.276546895746879</v>
      </c>
      <c r="Q38" s="2">
        <v>6.1369986544670709</v>
      </c>
      <c r="R38" s="2">
        <v>6.1362549544939968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27.516149384739908</v>
      </c>
      <c r="D41" s="1">
        <v>24.450660000756152</v>
      </c>
      <c r="E41" s="1">
        <v>0</v>
      </c>
      <c r="F41" s="1">
        <v>0</v>
      </c>
      <c r="G41" s="1">
        <v>0</v>
      </c>
      <c r="H41" s="1">
        <v>0</v>
      </c>
      <c r="I41" s="1">
        <v>15.235610903440413</v>
      </c>
      <c r="J41" s="1">
        <v>18.450272553154878</v>
      </c>
      <c r="K41" s="1">
        <v>12.211005559885708</v>
      </c>
      <c r="L41" s="1">
        <v>15.212254285465491</v>
      </c>
      <c r="M41" s="1">
        <v>21.461261801639093</v>
      </c>
      <c r="N41" s="1">
        <v>18.396004050954147</v>
      </c>
      <c r="O41" s="1">
        <v>15.348057832011991</v>
      </c>
      <c r="P41" s="1">
        <v>12.276546895746879</v>
      </c>
      <c r="Q41" s="1">
        <v>6.1369986544670709</v>
      </c>
      <c r="R41" s="1">
        <v>6.1362549544939968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2217.7143127635441</v>
      </c>
      <c r="D43" s="2">
        <v>2078.2075946469113</v>
      </c>
      <c r="E43" s="2">
        <v>2169.1575014177079</v>
      </c>
      <c r="F43" s="2">
        <v>2049.4634301975348</v>
      </c>
      <c r="G43" s="2">
        <v>2239.5450367998383</v>
      </c>
      <c r="H43" s="2">
        <v>2593.5268878604275</v>
      </c>
      <c r="I43" s="2">
        <v>2620.193898109912</v>
      </c>
      <c r="J43" s="2">
        <v>2852.5618057499819</v>
      </c>
      <c r="K43" s="2">
        <v>2667.2948769049171</v>
      </c>
      <c r="L43" s="2">
        <v>2718.6162622366483</v>
      </c>
      <c r="M43" s="2">
        <v>2798.9741609183802</v>
      </c>
      <c r="N43" s="2">
        <v>2893.0221318499939</v>
      </c>
      <c r="O43" s="2">
        <v>2714.8489765050435</v>
      </c>
      <c r="P43" s="2">
        <v>2784.2183887070601</v>
      </c>
      <c r="Q43" s="2">
        <v>2705.6903566619344</v>
      </c>
      <c r="R43" s="2">
        <v>3054.2305400879904</v>
      </c>
    </row>
    <row r="44" spans="1:18" ht="11.25" customHeight="1" x14ac:dyDescent="0.25">
      <c r="A44" s="59" t="s">
        <v>149</v>
      </c>
      <c r="B44" s="60" t="s">
        <v>59</v>
      </c>
      <c r="C44" s="2">
        <v>677.68071549999365</v>
      </c>
      <c r="D44" s="2">
        <v>709.18134078954131</v>
      </c>
      <c r="E44" s="2">
        <v>586.49299633573969</v>
      </c>
      <c r="F44" s="2">
        <v>606.58316909417829</v>
      </c>
      <c r="G44" s="2">
        <v>394.35370162157466</v>
      </c>
      <c r="H44" s="2">
        <v>284.98519701787797</v>
      </c>
      <c r="I44" s="2">
        <v>88.233546109732274</v>
      </c>
      <c r="J44" s="2">
        <v>66.786181460176337</v>
      </c>
      <c r="K44" s="2">
        <v>48.536085178340819</v>
      </c>
      <c r="L44" s="2">
        <v>52.870904590293129</v>
      </c>
      <c r="M44" s="2">
        <v>55.61621234257688</v>
      </c>
      <c r="N44" s="2">
        <v>67.391797542215514</v>
      </c>
      <c r="O44" s="2">
        <v>50.221565222420203</v>
      </c>
      <c r="P44" s="2">
        <v>49.430554112823039</v>
      </c>
      <c r="Q44" s="2">
        <v>39.781063971048667</v>
      </c>
      <c r="R44" s="2">
        <v>31.559532142310864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1.6739471252184116E-2</v>
      </c>
      <c r="L64" s="82">
        <v>2.2610862932681563E-2</v>
      </c>
      <c r="M64" s="82">
        <v>2.1021077644411069E-2</v>
      </c>
      <c r="N64" s="82">
        <v>2.1125726610455323E-2</v>
      </c>
      <c r="O64" s="82">
        <v>3.2011516196379909E-2</v>
      </c>
      <c r="P64" s="82">
        <v>2.0709731219702134E-2</v>
      </c>
      <c r="Q64" s="82">
        <v>3.4998201633366158E-2</v>
      </c>
      <c r="R64" s="82">
        <v>3.5993129434769594E-2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1.6739471252184116E-2</v>
      </c>
      <c r="L69" s="83">
        <v>2.2610862932681563E-2</v>
      </c>
      <c r="M69" s="83">
        <v>2.1021077644411069E-2</v>
      </c>
      <c r="N69" s="83">
        <v>2.1125726610455323E-2</v>
      </c>
      <c r="O69" s="83">
        <v>3.2011516196379909E-2</v>
      </c>
      <c r="P69" s="83">
        <v>2.0709731219702134E-2</v>
      </c>
      <c r="Q69" s="83">
        <v>3.4998201633366158E-2</v>
      </c>
      <c r="R69" s="83">
        <v>3.5993129434769594E-2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1.6739471252184116E-2</v>
      </c>
      <c r="L70" s="84">
        <v>2.2610862932681563E-2</v>
      </c>
      <c r="M70" s="84">
        <v>2.1021077644411069E-2</v>
      </c>
      <c r="N70" s="84">
        <v>2.1125726610455323E-2</v>
      </c>
      <c r="O70" s="84">
        <v>3.2011516196379909E-2</v>
      </c>
      <c r="P70" s="84">
        <v>2.0709731219702134E-2</v>
      </c>
      <c r="Q70" s="84">
        <v>3.4998201633366158E-2</v>
      </c>
      <c r="R70" s="84">
        <v>3.5993129434769594E-2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220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1029.0981338453835</v>
      </c>
      <c r="D2" s="79">
        <v>2656.6489685590564</v>
      </c>
      <c r="E2" s="79">
        <v>2137.4207548400882</v>
      </c>
      <c r="F2" s="79">
        <v>4289.1395774645516</v>
      </c>
      <c r="G2" s="79">
        <v>4881.9281786052125</v>
      </c>
      <c r="H2" s="79">
        <v>4855.0738692363166</v>
      </c>
      <c r="I2" s="79">
        <v>4437.6409220169244</v>
      </c>
      <c r="J2" s="79">
        <v>4484.5780357722606</v>
      </c>
      <c r="K2" s="79">
        <v>4628.8408352866199</v>
      </c>
      <c r="L2" s="79">
        <v>3470.3892494445236</v>
      </c>
      <c r="M2" s="79">
        <v>3591.0494091105352</v>
      </c>
      <c r="N2" s="79">
        <v>4149.1767428062813</v>
      </c>
      <c r="O2" s="79">
        <v>3470.9011378905511</v>
      </c>
      <c r="P2" s="79">
        <v>3929.2232438356577</v>
      </c>
      <c r="Q2" s="79">
        <v>3397.8721637063686</v>
      </c>
      <c r="R2" s="79">
        <v>3317.0931147276333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6.2822986414276194</v>
      </c>
      <c r="D21" s="80">
        <v>12.451155544188001</v>
      </c>
      <c r="E21" s="80">
        <v>9.3494834599680008</v>
      </c>
      <c r="F21" s="80">
        <v>18.675610730532</v>
      </c>
      <c r="G21" s="80">
        <v>22.037609539548001</v>
      </c>
      <c r="H21" s="80">
        <v>9.4008447609978294</v>
      </c>
      <c r="I21" s="80">
        <v>3.1023877758120002</v>
      </c>
      <c r="J21" s="80">
        <v>6.2940204593280002</v>
      </c>
      <c r="K21" s="80">
        <v>3.1032874772640002</v>
      </c>
      <c r="L21" s="80">
        <v>6.2940184496640006</v>
      </c>
      <c r="M21" s="80">
        <v>3.1862971897720271</v>
      </c>
      <c r="N21" s="80">
        <v>3.1862983623510508</v>
      </c>
      <c r="O21" s="80">
        <v>3.1863065638402861</v>
      </c>
      <c r="P21" s="80">
        <v>3.186301297537887</v>
      </c>
      <c r="Q21" s="80">
        <v>3.1863004557470935</v>
      </c>
      <c r="R21" s="80">
        <v>3.1865077649637357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6.2822986414276194</v>
      </c>
      <c r="D30" s="3">
        <v>12.451155544188001</v>
      </c>
      <c r="E30" s="3">
        <v>9.3494834599680008</v>
      </c>
      <c r="F30" s="3">
        <v>18.675610730532</v>
      </c>
      <c r="G30" s="3">
        <v>22.037609539548001</v>
      </c>
      <c r="H30" s="3">
        <v>9.4008447609978294</v>
      </c>
      <c r="I30" s="3">
        <v>3.1023877758120002</v>
      </c>
      <c r="J30" s="3">
        <v>6.2940204593280002</v>
      </c>
      <c r="K30" s="3">
        <v>3.1032874772640002</v>
      </c>
      <c r="L30" s="3">
        <v>6.2940184496640006</v>
      </c>
      <c r="M30" s="3">
        <v>3.1862971897720271</v>
      </c>
      <c r="N30" s="3">
        <v>3.1862983623510508</v>
      </c>
      <c r="O30" s="3">
        <v>3.1863065638402861</v>
      </c>
      <c r="P30" s="3">
        <v>3.186301297537887</v>
      </c>
      <c r="Q30" s="3">
        <v>3.1863004557470935</v>
      </c>
      <c r="R30" s="3">
        <v>3.1865077649637357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3.1915976400000003</v>
      </c>
      <c r="E35" s="2">
        <v>3.1915976400000003</v>
      </c>
      <c r="F35" s="2">
        <v>3.1895085942720001</v>
      </c>
      <c r="G35" s="2">
        <v>3.1915396109520002</v>
      </c>
      <c r="H35" s="2">
        <v>3.1185215869164433</v>
      </c>
      <c r="I35" s="2">
        <v>0</v>
      </c>
      <c r="J35" s="2">
        <v>3.1915396109520002</v>
      </c>
      <c r="K35" s="2">
        <v>0</v>
      </c>
      <c r="L35" s="2">
        <v>3.1915686254760001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3.1915976400000003</v>
      </c>
      <c r="E36" s="1">
        <v>3.1915976400000003</v>
      </c>
      <c r="F36" s="1">
        <v>3.1895085942720001</v>
      </c>
      <c r="G36" s="1">
        <v>3.1915396109520002</v>
      </c>
      <c r="H36" s="1">
        <v>3.1185215869164433</v>
      </c>
      <c r="I36" s="1">
        <v>0</v>
      </c>
      <c r="J36" s="1">
        <v>3.1915396109520002</v>
      </c>
      <c r="K36" s="1">
        <v>0</v>
      </c>
      <c r="L36" s="1">
        <v>3.1915686254760001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3.1863066435753025</v>
      </c>
      <c r="D43" s="2">
        <v>3.1024498241880005</v>
      </c>
      <c r="E43" s="2">
        <v>0</v>
      </c>
      <c r="F43" s="2">
        <v>9.3285079687800003</v>
      </c>
      <c r="G43" s="2">
        <v>12.688799819435999</v>
      </c>
      <c r="H43" s="2">
        <v>3.186298838477668</v>
      </c>
      <c r="I43" s="2">
        <v>3.1023877758120002</v>
      </c>
      <c r="J43" s="2">
        <v>3.102480848376</v>
      </c>
      <c r="K43" s="2">
        <v>3.1032874772640002</v>
      </c>
      <c r="L43" s="2">
        <v>3.1024498241880005</v>
      </c>
      <c r="M43" s="2">
        <v>3.1862971897720271</v>
      </c>
      <c r="N43" s="2">
        <v>3.1862983623510508</v>
      </c>
      <c r="O43" s="2">
        <v>3.1863065638402861</v>
      </c>
      <c r="P43" s="2">
        <v>3.186301297537887</v>
      </c>
      <c r="Q43" s="2">
        <v>3.1863004557470935</v>
      </c>
      <c r="R43" s="2">
        <v>3.1865077649637357</v>
      </c>
    </row>
    <row r="44" spans="1:18" ht="11.25" customHeight="1" x14ac:dyDescent="0.25">
      <c r="A44" s="59" t="s">
        <v>149</v>
      </c>
      <c r="B44" s="60" t="s">
        <v>59</v>
      </c>
      <c r="C44" s="2">
        <v>3.0959919978523165</v>
      </c>
      <c r="D44" s="2">
        <v>6.1571080800000004</v>
      </c>
      <c r="E44" s="2">
        <v>6.1578858199680004</v>
      </c>
      <c r="F44" s="2">
        <v>6.157594167480001</v>
      </c>
      <c r="G44" s="2">
        <v>6.1572701091600015</v>
      </c>
      <c r="H44" s="2">
        <v>3.0960243356037185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1022.8158352039558</v>
      </c>
      <c r="D52" s="80">
        <v>2644.1978130148682</v>
      </c>
      <c r="E52" s="80">
        <v>2128.0712713801204</v>
      </c>
      <c r="F52" s="80">
        <v>4270.4639667340198</v>
      </c>
      <c r="G52" s="80">
        <v>4859.8905690656647</v>
      </c>
      <c r="H52" s="80">
        <v>4845.6730244753189</v>
      </c>
      <c r="I52" s="80">
        <v>4434.5385342411128</v>
      </c>
      <c r="J52" s="80">
        <v>4478.2840153129328</v>
      </c>
      <c r="K52" s="80">
        <v>4625.7375478093563</v>
      </c>
      <c r="L52" s="80">
        <v>3464.0952309948598</v>
      </c>
      <c r="M52" s="80">
        <v>3587.863111920763</v>
      </c>
      <c r="N52" s="80">
        <v>4145.9904444439298</v>
      </c>
      <c r="O52" s="80">
        <v>3467.7148313267107</v>
      </c>
      <c r="P52" s="80">
        <v>3926.03694253812</v>
      </c>
      <c r="Q52" s="80">
        <v>3394.6858632506214</v>
      </c>
      <c r="R52" s="80">
        <v>3313.9066069626697</v>
      </c>
    </row>
    <row r="53" spans="1:18" ht="11.25" customHeight="1" x14ac:dyDescent="0.25">
      <c r="A53" s="56" t="s">
        <v>74</v>
      </c>
      <c r="B53" s="57" t="s">
        <v>75</v>
      </c>
      <c r="C53" s="3">
        <v>1022.8158352039558</v>
      </c>
      <c r="D53" s="3">
        <v>2644.1978130148682</v>
      </c>
      <c r="E53" s="3">
        <v>2128.0712713801204</v>
      </c>
      <c r="F53" s="3">
        <v>4270.4639667340198</v>
      </c>
      <c r="G53" s="3">
        <v>4859.8905690656647</v>
      </c>
      <c r="H53" s="3">
        <v>4845.6730244753189</v>
      </c>
      <c r="I53" s="3">
        <v>4434.5385342411128</v>
      </c>
      <c r="J53" s="3">
        <v>4478.2840153129328</v>
      </c>
      <c r="K53" s="3">
        <v>4625.7375478093563</v>
      </c>
      <c r="L53" s="3">
        <v>3464.0952309948598</v>
      </c>
      <c r="M53" s="3">
        <v>3587.863111920763</v>
      </c>
      <c r="N53" s="3">
        <v>4145.9904444439298</v>
      </c>
      <c r="O53" s="3">
        <v>3467.7148313267107</v>
      </c>
      <c r="P53" s="3">
        <v>3926.03694253812</v>
      </c>
      <c r="Q53" s="3">
        <v>3394.6858632506214</v>
      </c>
      <c r="R53" s="3">
        <v>3313.9066069626697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296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135177.21237889523</v>
      </c>
      <c r="D2" s="79">
        <v>139631.27064143465</v>
      </c>
      <c r="E2" s="79">
        <v>142641.99220221367</v>
      </c>
      <c r="F2" s="79">
        <v>146275.89639125502</v>
      </c>
      <c r="G2" s="79">
        <v>154472.54866811319</v>
      </c>
      <c r="H2" s="79">
        <v>157190.4194565494</v>
      </c>
      <c r="I2" s="79">
        <v>168111.17334538975</v>
      </c>
      <c r="J2" s="79">
        <v>174991.71879400185</v>
      </c>
      <c r="K2" s="79">
        <v>176582.90859448112</v>
      </c>
      <c r="L2" s="79">
        <v>158676.14397256114</v>
      </c>
      <c r="M2" s="79">
        <v>157972.96193369696</v>
      </c>
      <c r="N2" s="79">
        <v>158066.95077960874</v>
      </c>
      <c r="O2" s="79">
        <v>146479.98646014711</v>
      </c>
      <c r="P2" s="79">
        <v>139152.98974920006</v>
      </c>
      <c r="Q2" s="79">
        <v>135519.30476382634</v>
      </c>
      <c r="R2" s="79">
        <v>135164.84981119991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135177.21237889523</v>
      </c>
      <c r="D21" s="80">
        <v>139631.27064143465</v>
      </c>
      <c r="E21" s="80">
        <v>142641.99220221367</v>
      </c>
      <c r="F21" s="80">
        <v>146275.89639125502</v>
      </c>
      <c r="G21" s="80">
        <v>154472.54866811319</v>
      </c>
      <c r="H21" s="80">
        <v>157190.4194565494</v>
      </c>
      <c r="I21" s="80">
        <v>168111.17334538975</v>
      </c>
      <c r="J21" s="80">
        <v>174991.71879400185</v>
      </c>
      <c r="K21" s="80">
        <v>176582.90859448112</v>
      </c>
      <c r="L21" s="80">
        <v>158676.14397256114</v>
      </c>
      <c r="M21" s="80">
        <v>157972.96193369696</v>
      </c>
      <c r="N21" s="80">
        <v>158066.95077960874</v>
      </c>
      <c r="O21" s="80">
        <v>146479.98646014711</v>
      </c>
      <c r="P21" s="80">
        <v>139152.98974920006</v>
      </c>
      <c r="Q21" s="80">
        <v>135519.30476382634</v>
      </c>
      <c r="R21" s="80">
        <v>135164.84981119991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135177.21237889523</v>
      </c>
      <c r="D30" s="3">
        <v>139631.27064143465</v>
      </c>
      <c r="E30" s="3">
        <v>142641.99220221367</v>
      </c>
      <c r="F30" s="3">
        <v>146275.89639125502</v>
      </c>
      <c r="G30" s="3">
        <v>154472.54866811319</v>
      </c>
      <c r="H30" s="3">
        <v>157190.4194565494</v>
      </c>
      <c r="I30" s="3">
        <v>168111.17334538975</v>
      </c>
      <c r="J30" s="3">
        <v>174991.71879400185</v>
      </c>
      <c r="K30" s="3">
        <v>176582.90859448112</v>
      </c>
      <c r="L30" s="3">
        <v>158676.14397256114</v>
      </c>
      <c r="M30" s="3">
        <v>157972.96193369696</v>
      </c>
      <c r="N30" s="3">
        <v>158066.95077960874</v>
      </c>
      <c r="O30" s="3">
        <v>146479.98646014711</v>
      </c>
      <c r="P30" s="3">
        <v>139152.98974920006</v>
      </c>
      <c r="Q30" s="3">
        <v>135519.30476382634</v>
      </c>
      <c r="R30" s="3">
        <v>135164.84981119991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25120.779305184096</v>
      </c>
      <c r="D43" s="2">
        <v>25069.01531918846</v>
      </c>
      <c r="E43" s="2">
        <v>23473.852431863656</v>
      </c>
      <c r="F43" s="2">
        <v>21888.737069088707</v>
      </c>
      <c r="G43" s="2">
        <v>20869.99881707894</v>
      </c>
      <c r="H43" s="2">
        <v>20195.443934180053</v>
      </c>
      <c r="I43" s="2">
        <v>21320.328618590047</v>
      </c>
      <c r="J43" s="2">
        <v>20061.659255352628</v>
      </c>
      <c r="K43" s="2">
        <v>20531.205097644855</v>
      </c>
      <c r="L43" s="2">
        <v>20907.641891491992</v>
      </c>
      <c r="M43" s="2">
        <v>21746.654175691354</v>
      </c>
      <c r="N43" s="2">
        <v>20553.864201254499</v>
      </c>
      <c r="O43" s="2">
        <v>20531.117620065797</v>
      </c>
      <c r="P43" s="2">
        <v>20975.561100000021</v>
      </c>
      <c r="Q43" s="2">
        <v>23065.386949972934</v>
      </c>
      <c r="R43" s="2">
        <v>34076.441099999967</v>
      </c>
    </row>
    <row r="44" spans="1:18" ht="11.25" customHeight="1" x14ac:dyDescent="0.25">
      <c r="A44" s="59" t="s">
        <v>149</v>
      </c>
      <c r="B44" s="60" t="s">
        <v>59</v>
      </c>
      <c r="C44" s="2">
        <v>108924.90188612315</v>
      </c>
      <c r="D44" s="2">
        <v>113422.76255702414</v>
      </c>
      <c r="E44" s="2">
        <v>118158.76666834526</v>
      </c>
      <c r="F44" s="2">
        <v>123522.02950311707</v>
      </c>
      <c r="G44" s="2">
        <v>132753.37727267374</v>
      </c>
      <c r="H44" s="2">
        <v>136155.5433383504</v>
      </c>
      <c r="I44" s="2">
        <v>146027.60470160341</v>
      </c>
      <c r="J44" s="2">
        <v>154007.23206883608</v>
      </c>
      <c r="K44" s="2">
        <v>155353.22554085872</v>
      </c>
      <c r="L44" s="2">
        <v>137115.71773944338</v>
      </c>
      <c r="M44" s="2">
        <v>135579.80131385484</v>
      </c>
      <c r="N44" s="2">
        <v>136994.48927604797</v>
      </c>
      <c r="O44" s="2">
        <v>125564.84988042794</v>
      </c>
      <c r="P44" s="2">
        <v>117835.92394920003</v>
      </c>
      <c r="Q44" s="2">
        <v>112151.18884592483</v>
      </c>
      <c r="R44" s="2">
        <v>100644.50391119994</v>
      </c>
    </row>
    <row r="45" spans="1:18" ht="11.25" customHeight="1" x14ac:dyDescent="0.25">
      <c r="A45" s="59" t="s">
        <v>150</v>
      </c>
      <c r="B45" s="60" t="s">
        <v>151</v>
      </c>
      <c r="C45" s="2">
        <v>1131.5311875879938</v>
      </c>
      <c r="D45" s="2">
        <v>1139.4927652220281</v>
      </c>
      <c r="E45" s="2">
        <v>1009.3731020047441</v>
      </c>
      <c r="F45" s="2">
        <v>865.12981904924413</v>
      </c>
      <c r="G45" s="2">
        <v>849.17257836051624</v>
      </c>
      <c r="H45" s="2">
        <v>839.43218401896388</v>
      </c>
      <c r="I45" s="2">
        <v>763.24002519628812</v>
      </c>
      <c r="J45" s="2">
        <v>922.82746981312823</v>
      </c>
      <c r="K45" s="2">
        <v>698.47795597755623</v>
      </c>
      <c r="L45" s="2">
        <v>652.78434162578401</v>
      </c>
      <c r="M45" s="2">
        <v>646.50644415076567</v>
      </c>
      <c r="N45" s="2">
        <v>518.59730230627133</v>
      </c>
      <c r="O45" s="2">
        <v>384.01895965336058</v>
      </c>
      <c r="P45" s="2">
        <v>341.50469999999962</v>
      </c>
      <c r="Q45" s="2">
        <v>302.72896792857756</v>
      </c>
      <c r="R45" s="2">
        <v>443.90479999999872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1064.0951875879939</v>
      </c>
      <c r="D47" s="1">
        <v>1054.483559342028</v>
      </c>
      <c r="E47" s="1">
        <v>979.91185741416007</v>
      </c>
      <c r="F47" s="1">
        <v>850.39898192924409</v>
      </c>
      <c r="G47" s="1">
        <v>811.11843751766423</v>
      </c>
      <c r="H47" s="1">
        <v>810.11218401896383</v>
      </c>
      <c r="I47" s="1">
        <v>727.94782424570406</v>
      </c>
      <c r="J47" s="1">
        <v>881.70437388103221</v>
      </c>
      <c r="K47" s="1">
        <v>663.18532537755618</v>
      </c>
      <c r="L47" s="1">
        <v>617.49171102578396</v>
      </c>
      <c r="M47" s="1">
        <v>611.3224441507657</v>
      </c>
      <c r="N47" s="1">
        <v>483.41330230627136</v>
      </c>
      <c r="O47" s="1">
        <v>348.83495965336061</v>
      </c>
      <c r="P47" s="1">
        <v>306.32069999999965</v>
      </c>
      <c r="Q47" s="1">
        <v>279.27296792857754</v>
      </c>
      <c r="R47" s="1">
        <v>443.90479999999872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67.435999999999893</v>
      </c>
      <c r="D51" s="1">
        <v>85.00920588000001</v>
      </c>
      <c r="E51" s="1">
        <v>29.461244590584002</v>
      </c>
      <c r="F51" s="1">
        <v>14.73083712</v>
      </c>
      <c r="G51" s="1">
        <v>38.054140842852</v>
      </c>
      <c r="H51" s="1">
        <v>29.320000000000011</v>
      </c>
      <c r="I51" s="1">
        <v>35.292200950584004</v>
      </c>
      <c r="J51" s="1">
        <v>41.123095932096</v>
      </c>
      <c r="K51" s="1">
        <v>35.292630600000003</v>
      </c>
      <c r="L51" s="1">
        <v>35.292630600000003</v>
      </c>
      <c r="M51" s="1">
        <v>35.183999999999983</v>
      </c>
      <c r="N51" s="1">
        <v>35.183999999999948</v>
      </c>
      <c r="O51" s="1">
        <v>35.183999999999983</v>
      </c>
      <c r="P51" s="1">
        <v>35.183999999999941</v>
      </c>
      <c r="Q51" s="1">
        <v>23.456000000000003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298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20097.880006101412</v>
      </c>
      <c r="D2" s="79">
        <v>19792.725838789775</v>
      </c>
      <c r="E2" s="79">
        <v>19711.02912493698</v>
      </c>
      <c r="F2" s="79">
        <v>20060.489150647612</v>
      </c>
      <c r="G2" s="79">
        <v>20432.68087593374</v>
      </c>
      <c r="H2" s="79">
        <v>20028.666797559239</v>
      </c>
      <c r="I2" s="79">
        <v>19461.083317241988</v>
      </c>
      <c r="J2" s="79">
        <v>19026.384248224913</v>
      </c>
      <c r="K2" s="79">
        <v>18845.807900578289</v>
      </c>
      <c r="L2" s="79">
        <v>16481.525116991139</v>
      </c>
      <c r="M2" s="79">
        <v>17732.559074501227</v>
      </c>
      <c r="N2" s="79">
        <v>18031.368049333731</v>
      </c>
      <c r="O2" s="79">
        <v>17541.592130938541</v>
      </c>
      <c r="P2" s="79">
        <v>17764.085861551575</v>
      </c>
      <c r="Q2" s="79">
        <v>18480.611932936092</v>
      </c>
      <c r="R2" s="79">
        <v>17705.45415489782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20097.880006101412</v>
      </c>
      <c r="D21" s="80">
        <v>19792.725838789775</v>
      </c>
      <c r="E21" s="80">
        <v>19711.02912493698</v>
      </c>
      <c r="F21" s="80">
        <v>20060.489150647612</v>
      </c>
      <c r="G21" s="80">
        <v>20432.68087593374</v>
      </c>
      <c r="H21" s="80">
        <v>20028.666797559239</v>
      </c>
      <c r="I21" s="80">
        <v>19461.083317241988</v>
      </c>
      <c r="J21" s="80">
        <v>19026.384248224913</v>
      </c>
      <c r="K21" s="80">
        <v>18845.807900578289</v>
      </c>
      <c r="L21" s="80">
        <v>16481.525116991139</v>
      </c>
      <c r="M21" s="80">
        <v>17732.559074501227</v>
      </c>
      <c r="N21" s="80">
        <v>18031.368049333731</v>
      </c>
      <c r="O21" s="80">
        <v>17541.592130938541</v>
      </c>
      <c r="P21" s="80">
        <v>17764.085861551575</v>
      </c>
      <c r="Q21" s="80">
        <v>18480.611932936092</v>
      </c>
      <c r="R21" s="80">
        <v>17705.45415489782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20097.880006101412</v>
      </c>
      <c r="D30" s="3">
        <v>19792.725838789775</v>
      </c>
      <c r="E30" s="3">
        <v>19711.02912493698</v>
      </c>
      <c r="F30" s="3">
        <v>20060.489150647612</v>
      </c>
      <c r="G30" s="3">
        <v>20432.68087593374</v>
      </c>
      <c r="H30" s="3">
        <v>20028.666797559239</v>
      </c>
      <c r="I30" s="3">
        <v>19461.083317241988</v>
      </c>
      <c r="J30" s="3">
        <v>19026.384248224913</v>
      </c>
      <c r="K30" s="3">
        <v>18845.807900578289</v>
      </c>
      <c r="L30" s="3">
        <v>16481.525116991139</v>
      </c>
      <c r="M30" s="3">
        <v>17732.559074501227</v>
      </c>
      <c r="N30" s="3">
        <v>18031.368049333731</v>
      </c>
      <c r="O30" s="3">
        <v>17541.592130938541</v>
      </c>
      <c r="P30" s="3">
        <v>17764.085861551575</v>
      </c>
      <c r="Q30" s="3">
        <v>18480.611932936092</v>
      </c>
      <c r="R30" s="3">
        <v>17705.45415489782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4864.8741748209995</v>
      </c>
      <c r="D43" s="2">
        <v>4935.7660467197411</v>
      </c>
      <c r="E43" s="2">
        <v>4707.827564968632</v>
      </c>
      <c r="F43" s="2">
        <v>4282.3884855902988</v>
      </c>
      <c r="G43" s="2">
        <v>4250.8777427566001</v>
      </c>
      <c r="H43" s="2">
        <v>3931.7314626178827</v>
      </c>
      <c r="I43" s="2">
        <v>3733.3255310993991</v>
      </c>
      <c r="J43" s="2">
        <v>2992.4920022111041</v>
      </c>
      <c r="K43" s="2">
        <v>2739.9101581864898</v>
      </c>
      <c r="L43" s="2">
        <v>2635.285096680298</v>
      </c>
      <c r="M43" s="2">
        <v>3043.192832609534</v>
      </c>
      <c r="N43" s="2">
        <v>3050.1165367496797</v>
      </c>
      <c r="O43" s="2">
        <v>3315.2520734862564</v>
      </c>
      <c r="P43" s="2">
        <v>3622.4450040532056</v>
      </c>
      <c r="Q43" s="2">
        <v>4162.2172317562954</v>
      </c>
      <c r="R43" s="2">
        <v>5675.1244878424504</v>
      </c>
    </row>
    <row r="44" spans="1:18" ht="11.25" customHeight="1" x14ac:dyDescent="0.25">
      <c r="A44" s="59" t="s">
        <v>149</v>
      </c>
      <c r="B44" s="60" t="s">
        <v>59</v>
      </c>
      <c r="C44" s="2">
        <v>15045.451429747336</v>
      </c>
      <c r="D44" s="2">
        <v>14685.391181901959</v>
      </c>
      <c r="E44" s="2">
        <v>14837.489401362796</v>
      </c>
      <c r="F44" s="2">
        <v>15643.826184504262</v>
      </c>
      <c r="G44" s="2">
        <v>16059.03027155418</v>
      </c>
      <c r="H44" s="2">
        <v>15980.986425788171</v>
      </c>
      <c r="I44" s="2">
        <v>15635.797095435304</v>
      </c>
      <c r="J44" s="2">
        <v>15924.435601855146</v>
      </c>
      <c r="K44" s="2">
        <v>16014.456354529664</v>
      </c>
      <c r="L44" s="2">
        <v>13770.946412453337</v>
      </c>
      <c r="M44" s="2">
        <v>14615.575643090215</v>
      </c>
      <c r="N44" s="2">
        <v>14919.909547480078</v>
      </c>
      <c r="O44" s="2">
        <v>14178.976702682845</v>
      </c>
      <c r="P44" s="2">
        <v>14092.725901039737</v>
      </c>
      <c r="Q44" s="2">
        <v>14264.752000462873</v>
      </c>
      <c r="R44" s="2">
        <v>11969.219935023968</v>
      </c>
    </row>
    <row r="45" spans="1:18" ht="11.25" customHeight="1" x14ac:dyDescent="0.25">
      <c r="A45" s="59" t="s">
        <v>150</v>
      </c>
      <c r="B45" s="60" t="s">
        <v>151</v>
      </c>
      <c r="C45" s="2">
        <v>187.55440153307435</v>
      </c>
      <c r="D45" s="2">
        <v>171.56861016807412</v>
      </c>
      <c r="E45" s="2">
        <v>165.71215860555185</v>
      </c>
      <c r="F45" s="2">
        <v>134.27448055305328</v>
      </c>
      <c r="G45" s="2">
        <v>122.77286162296114</v>
      </c>
      <c r="H45" s="2">
        <v>115.94890915318842</v>
      </c>
      <c r="I45" s="2">
        <v>91.960690707284101</v>
      </c>
      <c r="J45" s="2">
        <v>109.45664415866271</v>
      </c>
      <c r="K45" s="2">
        <v>91.441387862132686</v>
      </c>
      <c r="L45" s="2">
        <v>75.293607857502437</v>
      </c>
      <c r="M45" s="2">
        <v>73.79059880147922</v>
      </c>
      <c r="N45" s="2">
        <v>61.341965103973237</v>
      </c>
      <c r="O45" s="2">
        <v>47.363354769442104</v>
      </c>
      <c r="P45" s="2">
        <v>48.91495645863165</v>
      </c>
      <c r="Q45" s="2">
        <v>53.642700716923919</v>
      </c>
      <c r="R45" s="2">
        <v>61.109732031400092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180.37824845181615</v>
      </c>
      <c r="D47" s="1">
        <v>163.22197794639422</v>
      </c>
      <c r="E47" s="1">
        <v>162.63178202412894</v>
      </c>
      <c r="F47" s="1">
        <v>132.74785810726101</v>
      </c>
      <c r="G47" s="1">
        <v>118.52128991148821</v>
      </c>
      <c r="H47" s="1">
        <v>112.77072454299781</v>
      </c>
      <c r="I47" s="1">
        <v>88.592179539436671</v>
      </c>
      <c r="J47" s="1">
        <v>105.77210289242919</v>
      </c>
      <c r="K47" s="1">
        <v>88.362137522624394</v>
      </c>
      <c r="L47" s="1">
        <v>72.396860069958208</v>
      </c>
      <c r="M47" s="1">
        <v>70.747812260540186</v>
      </c>
      <c r="N47" s="1">
        <v>58.198924732096842</v>
      </c>
      <c r="O47" s="1">
        <v>44.074169529357789</v>
      </c>
      <c r="P47" s="1">
        <v>45.238625648328458</v>
      </c>
      <c r="Q47" s="1">
        <v>51.10152047137607</v>
      </c>
      <c r="R47" s="1">
        <v>61.109732031400092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7.1761530812582013</v>
      </c>
      <c r="D51" s="1">
        <v>8.3466322216799096</v>
      </c>
      <c r="E51" s="1">
        <v>3.0803765814229069</v>
      </c>
      <c r="F51" s="1">
        <v>1.5266224457922646</v>
      </c>
      <c r="G51" s="1">
        <v>4.2515717114729297</v>
      </c>
      <c r="H51" s="1">
        <v>3.1781846101906122</v>
      </c>
      <c r="I51" s="1">
        <v>3.3685111678474255</v>
      </c>
      <c r="J51" s="1">
        <v>3.6845412662335173</v>
      </c>
      <c r="K51" s="1">
        <v>3.0792503395082971</v>
      </c>
      <c r="L51" s="1">
        <v>2.8967477875442316</v>
      </c>
      <c r="M51" s="1">
        <v>3.0427865409390287</v>
      </c>
      <c r="N51" s="1">
        <v>3.1430403718763951</v>
      </c>
      <c r="O51" s="1">
        <v>3.289185240084318</v>
      </c>
      <c r="P51" s="1">
        <v>3.6763308103031922</v>
      </c>
      <c r="Q51" s="1">
        <v>2.5411802455478472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297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115079.3323727938</v>
      </c>
      <c r="D2" s="79">
        <v>119838.54480264486</v>
      </c>
      <c r="E2" s="79">
        <v>122930.96307727667</v>
      </c>
      <c r="F2" s="79">
        <v>126215.4072406074</v>
      </c>
      <c r="G2" s="79">
        <v>134039.86779217946</v>
      </c>
      <c r="H2" s="79">
        <v>137161.75265899018</v>
      </c>
      <c r="I2" s="79">
        <v>148650.09002814777</v>
      </c>
      <c r="J2" s="79">
        <v>155965.33454577695</v>
      </c>
      <c r="K2" s="79">
        <v>157737.10069390284</v>
      </c>
      <c r="L2" s="79">
        <v>142194.61885557001</v>
      </c>
      <c r="M2" s="79">
        <v>140240.40285919566</v>
      </c>
      <c r="N2" s="79">
        <v>140035.58273027503</v>
      </c>
      <c r="O2" s="79">
        <v>128938.39432920856</v>
      </c>
      <c r="P2" s="79">
        <v>121388.90388764844</v>
      </c>
      <c r="Q2" s="79">
        <v>117038.69283089026</v>
      </c>
      <c r="R2" s="79">
        <v>117459.39565630208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115079.3323727938</v>
      </c>
      <c r="D21" s="80">
        <v>119838.54480264486</v>
      </c>
      <c r="E21" s="80">
        <v>122930.96307727667</v>
      </c>
      <c r="F21" s="80">
        <v>126215.4072406074</v>
      </c>
      <c r="G21" s="80">
        <v>134039.86779217946</v>
      </c>
      <c r="H21" s="80">
        <v>137161.75265899018</v>
      </c>
      <c r="I21" s="80">
        <v>148650.09002814777</v>
      </c>
      <c r="J21" s="80">
        <v>155965.33454577695</v>
      </c>
      <c r="K21" s="80">
        <v>157737.10069390284</v>
      </c>
      <c r="L21" s="80">
        <v>142194.61885557001</v>
      </c>
      <c r="M21" s="80">
        <v>140240.40285919566</v>
      </c>
      <c r="N21" s="80">
        <v>140035.58273027503</v>
      </c>
      <c r="O21" s="80">
        <v>128938.39432920856</v>
      </c>
      <c r="P21" s="80">
        <v>121388.90388764844</v>
      </c>
      <c r="Q21" s="80">
        <v>117038.69283089026</v>
      </c>
      <c r="R21" s="80">
        <v>117459.39565630208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115079.3323727938</v>
      </c>
      <c r="D30" s="3">
        <v>119838.54480264486</v>
      </c>
      <c r="E30" s="3">
        <v>122930.96307727667</v>
      </c>
      <c r="F30" s="3">
        <v>126215.4072406074</v>
      </c>
      <c r="G30" s="3">
        <v>134039.86779217946</v>
      </c>
      <c r="H30" s="3">
        <v>137161.75265899018</v>
      </c>
      <c r="I30" s="3">
        <v>148650.09002814777</v>
      </c>
      <c r="J30" s="3">
        <v>155965.33454577695</v>
      </c>
      <c r="K30" s="3">
        <v>157737.10069390284</v>
      </c>
      <c r="L30" s="3">
        <v>142194.61885557001</v>
      </c>
      <c r="M30" s="3">
        <v>140240.40285919566</v>
      </c>
      <c r="N30" s="3">
        <v>140035.58273027503</v>
      </c>
      <c r="O30" s="3">
        <v>128938.39432920856</v>
      </c>
      <c r="P30" s="3">
        <v>121388.90388764844</v>
      </c>
      <c r="Q30" s="3">
        <v>117038.69283089026</v>
      </c>
      <c r="R30" s="3">
        <v>117459.39565630208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20255.905130363102</v>
      </c>
      <c r="D43" s="2">
        <v>20133.249272468725</v>
      </c>
      <c r="E43" s="2">
        <v>18766.024866895023</v>
      </c>
      <c r="F43" s="2">
        <v>17606.348583498413</v>
      </c>
      <c r="G43" s="2">
        <v>16619.121074322342</v>
      </c>
      <c r="H43" s="2">
        <v>16263.712471562176</v>
      </c>
      <c r="I43" s="2">
        <v>17587.003087490648</v>
      </c>
      <c r="J43" s="2">
        <v>17069.167253141521</v>
      </c>
      <c r="K43" s="2">
        <v>17791.294939458367</v>
      </c>
      <c r="L43" s="2">
        <v>18272.356794811691</v>
      </c>
      <c r="M43" s="2">
        <v>18703.461343081817</v>
      </c>
      <c r="N43" s="2">
        <v>17503.747664504815</v>
      </c>
      <c r="O43" s="2">
        <v>17215.865546579538</v>
      </c>
      <c r="P43" s="2">
        <v>17353.116095946818</v>
      </c>
      <c r="Q43" s="2">
        <v>18903.169718216639</v>
      </c>
      <c r="R43" s="2">
        <v>28401.316612157512</v>
      </c>
    </row>
    <row r="44" spans="1:18" ht="11.25" customHeight="1" x14ac:dyDescent="0.25">
      <c r="A44" s="59" t="s">
        <v>149</v>
      </c>
      <c r="B44" s="60" t="s">
        <v>59</v>
      </c>
      <c r="C44" s="2">
        <v>93879.45045637578</v>
      </c>
      <c r="D44" s="2">
        <v>98737.371375122166</v>
      </c>
      <c r="E44" s="2">
        <v>103321.27726698245</v>
      </c>
      <c r="F44" s="2">
        <v>107878.2033186128</v>
      </c>
      <c r="G44" s="2">
        <v>116694.34700111955</v>
      </c>
      <c r="H44" s="2">
        <v>120174.55691256223</v>
      </c>
      <c r="I44" s="2">
        <v>130391.80760616812</v>
      </c>
      <c r="J44" s="2">
        <v>138082.79646698094</v>
      </c>
      <c r="K44" s="2">
        <v>139338.76918632904</v>
      </c>
      <c r="L44" s="2">
        <v>123344.77132699004</v>
      </c>
      <c r="M44" s="2">
        <v>120964.22567076457</v>
      </c>
      <c r="N44" s="2">
        <v>122074.5797285679</v>
      </c>
      <c r="O44" s="2">
        <v>111385.87317774512</v>
      </c>
      <c r="P44" s="2">
        <v>103743.19804816027</v>
      </c>
      <c r="Q44" s="2">
        <v>97886.436845461969</v>
      </c>
      <c r="R44" s="2">
        <v>88675.283976175953</v>
      </c>
    </row>
    <row r="45" spans="1:18" ht="11.25" customHeight="1" x14ac:dyDescent="0.25">
      <c r="A45" s="59" t="s">
        <v>150</v>
      </c>
      <c r="B45" s="60" t="s">
        <v>151</v>
      </c>
      <c r="C45" s="2">
        <v>943.97678605491967</v>
      </c>
      <c r="D45" s="2">
        <v>967.92415505395388</v>
      </c>
      <c r="E45" s="2">
        <v>843.66094339919221</v>
      </c>
      <c r="F45" s="2">
        <v>730.85533849619071</v>
      </c>
      <c r="G45" s="2">
        <v>726.39971673755497</v>
      </c>
      <c r="H45" s="2">
        <v>723.48327486577546</v>
      </c>
      <c r="I45" s="2">
        <v>671.27933448900387</v>
      </c>
      <c r="J45" s="2">
        <v>813.37082565446531</v>
      </c>
      <c r="K45" s="2">
        <v>607.03656811542328</v>
      </c>
      <c r="L45" s="2">
        <v>577.49073376828153</v>
      </c>
      <c r="M45" s="2">
        <v>572.7158453492865</v>
      </c>
      <c r="N45" s="2">
        <v>457.25533720229805</v>
      </c>
      <c r="O45" s="2">
        <v>336.65560488391844</v>
      </c>
      <c r="P45" s="2">
        <v>292.58974354136797</v>
      </c>
      <c r="Q45" s="2">
        <v>249.08626721165365</v>
      </c>
      <c r="R45" s="2">
        <v>382.79506796859863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883.71693913617798</v>
      </c>
      <c r="D47" s="1">
        <v>891.26158139563381</v>
      </c>
      <c r="E47" s="1">
        <v>817.28007539003113</v>
      </c>
      <c r="F47" s="1">
        <v>717.65112382198299</v>
      </c>
      <c r="G47" s="1">
        <v>692.59714760617589</v>
      </c>
      <c r="H47" s="1">
        <v>697.34145947596608</v>
      </c>
      <c r="I47" s="1">
        <v>639.3556447062673</v>
      </c>
      <c r="J47" s="1">
        <v>775.9322709886028</v>
      </c>
      <c r="K47" s="1">
        <v>574.82318785493158</v>
      </c>
      <c r="L47" s="1">
        <v>545.09485095582579</v>
      </c>
      <c r="M47" s="1">
        <v>540.57463189022553</v>
      </c>
      <c r="N47" s="1">
        <v>425.21437757417448</v>
      </c>
      <c r="O47" s="1">
        <v>304.76079012400277</v>
      </c>
      <c r="P47" s="1">
        <v>261.08207435167122</v>
      </c>
      <c r="Q47" s="1">
        <v>228.17144745720148</v>
      </c>
      <c r="R47" s="1">
        <v>382.79506796859863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60.259846918741694</v>
      </c>
      <c r="D51" s="1">
        <v>76.662573658320085</v>
      </c>
      <c r="E51" s="1">
        <v>26.380868009161091</v>
      </c>
      <c r="F51" s="1">
        <v>13.204214674207735</v>
      </c>
      <c r="G51" s="1">
        <v>33.802569131379066</v>
      </c>
      <c r="H51" s="1">
        <v>26.141815389809395</v>
      </c>
      <c r="I51" s="1">
        <v>31.923689782736577</v>
      </c>
      <c r="J51" s="1">
        <v>37.438554665862483</v>
      </c>
      <c r="K51" s="1">
        <v>32.213380260491704</v>
      </c>
      <c r="L51" s="1">
        <v>32.395882812455774</v>
      </c>
      <c r="M51" s="1">
        <v>32.141213459060957</v>
      </c>
      <c r="N51" s="1">
        <v>32.040959628123552</v>
      </c>
      <c r="O51" s="1">
        <v>31.894814759915668</v>
      </c>
      <c r="P51" s="1">
        <v>31.507669189696749</v>
      </c>
      <c r="Q51" s="1">
        <v>20.914819754452154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319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119589.46043940871</v>
      </c>
      <c r="D2" s="79">
        <v>120251.84116934738</v>
      </c>
      <c r="E2" s="79">
        <v>121473.42553964557</v>
      </c>
      <c r="F2" s="79">
        <v>120752.80968507033</v>
      </c>
      <c r="G2" s="79">
        <v>123334.21622897923</v>
      </c>
      <c r="H2" s="79">
        <v>125876.27998971136</v>
      </c>
      <c r="I2" s="79">
        <v>122816.04035835489</v>
      </c>
      <c r="J2" s="79">
        <v>122765.18864106984</v>
      </c>
      <c r="K2" s="79">
        <v>124341.42236078554</v>
      </c>
      <c r="L2" s="79">
        <v>116194.3545435611</v>
      </c>
      <c r="M2" s="79">
        <v>114712.48249845947</v>
      </c>
      <c r="N2" s="79">
        <v>110184.60060374407</v>
      </c>
      <c r="O2" s="79">
        <v>108513.19535664945</v>
      </c>
      <c r="P2" s="79">
        <v>102010.44902770105</v>
      </c>
      <c r="Q2" s="79">
        <v>99502.056300933575</v>
      </c>
      <c r="R2" s="79">
        <v>106628.77071794396</v>
      </c>
    </row>
    <row r="3" spans="1:18" ht="11.25" customHeight="1" x14ac:dyDescent="0.25">
      <c r="A3" s="53" t="s">
        <v>2</v>
      </c>
      <c r="B3" s="54" t="s">
        <v>3</v>
      </c>
      <c r="C3" s="80">
        <v>19.676340109522858</v>
      </c>
      <c r="D3" s="80">
        <v>6.7327760815919993</v>
      </c>
      <c r="E3" s="80">
        <v>2.3765465013839999</v>
      </c>
      <c r="F3" s="80">
        <v>0</v>
      </c>
      <c r="G3" s="80">
        <v>0</v>
      </c>
      <c r="H3" s="80">
        <v>0</v>
      </c>
      <c r="I3" s="80">
        <v>106.62181037892704</v>
      </c>
      <c r="J3" s="80">
        <v>106.65899334971999</v>
      </c>
      <c r="K3" s="80">
        <v>411.70356111816557</v>
      </c>
      <c r="L3" s="80">
        <v>260.67017361031196</v>
      </c>
      <c r="M3" s="80">
        <v>269.96323717133509</v>
      </c>
      <c r="N3" s="80">
        <v>256.79887811449839</v>
      </c>
      <c r="O3" s="80">
        <v>245.59210083832397</v>
      </c>
      <c r="P3" s="80">
        <v>17.054755230054305</v>
      </c>
      <c r="Q3" s="80">
        <v>17.282946128933297</v>
      </c>
      <c r="R3" s="80">
        <v>87.764958533098991</v>
      </c>
    </row>
    <row r="4" spans="1:18" ht="11.25" customHeight="1" x14ac:dyDescent="0.25">
      <c r="A4" s="56" t="s">
        <v>125</v>
      </c>
      <c r="B4" s="57" t="s">
        <v>126</v>
      </c>
      <c r="C4" s="3">
        <v>19.676340109522858</v>
      </c>
      <c r="D4" s="3">
        <v>6.7327760815919993</v>
      </c>
      <c r="E4" s="3">
        <v>2.3765465013839999</v>
      </c>
      <c r="F4" s="3">
        <v>0</v>
      </c>
      <c r="G4" s="3">
        <v>0</v>
      </c>
      <c r="H4" s="3">
        <v>0</v>
      </c>
      <c r="I4" s="3">
        <v>106.62181037892704</v>
      </c>
      <c r="J4" s="3">
        <v>106.65899334971999</v>
      </c>
      <c r="K4" s="3">
        <v>411.70356111816557</v>
      </c>
      <c r="L4" s="3">
        <v>260.67017361031196</v>
      </c>
      <c r="M4" s="3">
        <v>269.96323717133509</v>
      </c>
      <c r="N4" s="3">
        <v>251.74672044853079</v>
      </c>
      <c r="O4" s="3">
        <v>243.36725479143104</v>
      </c>
      <c r="P4" s="3">
        <v>10.685760571292548</v>
      </c>
      <c r="Q4" s="3">
        <v>14.956160467182297</v>
      </c>
      <c r="R4" s="3">
        <v>86.653953994477789</v>
      </c>
    </row>
    <row r="5" spans="1:18" ht="11.25" customHeight="1" x14ac:dyDescent="0.25">
      <c r="A5" s="59" t="s">
        <v>127</v>
      </c>
      <c r="B5" s="60" t="s">
        <v>128</v>
      </c>
      <c r="C5" s="2">
        <v>19.676340109522858</v>
      </c>
      <c r="D5" s="2">
        <v>6.7327760815919993</v>
      </c>
      <c r="E5" s="2">
        <v>2.3765465013839999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10.693092810312001</v>
      </c>
      <c r="M5" s="2">
        <v>10.789222188326994</v>
      </c>
      <c r="N5" s="2">
        <v>10.782720448528291</v>
      </c>
      <c r="O5" s="2">
        <v>8.6092547914310789</v>
      </c>
      <c r="P5" s="2">
        <v>10.685760571292548</v>
      </c>
      <c r="Q5" s="2">
        <v>14.956160467182297</v>
      </c>
      <c r="R5" s="2">
        <v>86.653953994477789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19.676340109522858</v>
      </c>
      <c r="D8" s="1">
        <v>6.7327760815919993</v>
      </c>
      <c r="E8" s="1">
        <v>2.3765465013839999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10.693092810312001</v>
      </c>
      <c r="M8" s="1">
        <v>10.789222188326994</v>
      </c>
      <c r="N8" s="1">
        <v>10.782720448528291</v>
      </c>
      <c r="O8" s="1">
        <v>8.6092547914310789</v>
      </c>
      <c r="P8" s="1">
        <v>10.685760571292548</v>
      </c>
      <c r="Q8" s="1">
        <v>14.956160467182297</v>
      </c>
      <c r="R8" s="1">
        <v>86.653953994477789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106.62181037892704</v>
      </c>
      <c r="J11" s="2">
        <v>106.65899334971999</v>
      </c>
      <c r="K11" s="2">
        <v>411.70356111816557</v>
      </c>
      <c r="L11" s="2">
        <v>249.97708079999998</v>
      </c>
      <c r="M11" s="2">
        <v>259.17401498300808</v>
      </c>
      <c r="N11" s="2">
        <v>240.9640000000025</v>
      </c>
      <c r="O11" s="2">
        <v>234.75799999999995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106.62181037892704</v>
      </c>
      <c r="J12" s="1">
        <v>106.65899334971999</v>
      </c>
      <c r="K12" s="1">
        <v>411.70356111816557</v>
      </c>
      <c r="L12" s="1">
        <v>249.97708079999998</v>
      </c>
      <c r="M12" s="1">
        <v>259.17401498300808</v>
      </c>
      <c r="N12" s="1">
        <v>240.9640000000025</v>
      </c>
      <c r="O12" s="1">
        <v>234.75799999999995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5.052157665967596</v>
      </c>
      <c r="O15" s="3">
        <v>2.2248460468929419</v>
      </c>
      <c r="P15" s="3">
        <v>6.3689946587617587</v>
      </c>
      <c r="Q15" s="3">
        <v>2.3267856617510012</v>
      </c>
      <c r="R15" s="3">
        <v>1.1110045386212002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5.052157665967596</v>
      </c>
      <c r="O16" s="2">
        <v>2.2248460468929419</v>
      </c>
      <c r="P16" s="2">
        <v>6.3689946587617587</v>
      </c>
      <c r="Q16" s="2">
        <v>2.3267856617510012</v>
      </c>
      <c r="R16" s="2">
        <v>1.1110045386212002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111750.88161870782</v>
      </c>
      <c r="D21" s="80">
        <v>113237.52804345406</v>
      </c>
      <c r="E21" s="80">
        <v>114073.13019349339</v>
      </c>
      <c r="F21" s="80">
        <v>114145.29728814887</v>
      </c>
      <c r="G21" s="80">
        <v>116434.04166529249</v>
      </c>
      <c r="H21" s="80">
        <v>117898.84938038295</v>
      </c>
      <c r="I21" s="80">
        <v>114288.42486020559</v>
      </c>
      <c r="J21" s="80">
        <v>112838.7297083981</v>
      </c>
      <c r="K21" s="80">
        <v>113215.39054858954</v>
      </c>
      <c r="L21" s="80">
        <v>105347.17336589732</v>
      </c>
      <c r="M21" s="80">
        <v>102540.18815349837</v>
      </c>
      <c r="N21" s="80">
        <v>96703.430105437597</v>
      </c>
      <c r="O21" s="80">
        <v>93561.244593706608</v>
      </c>
      <c r="P21" s="80">
        <v>85491.793655820555</v>
      </c>
      <c r="Q21" s="80">
        <v>82093.841852009718</v>
      </c>
      <c r="R21" s="80">
        <v>87246.599079942942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111750.88161870782</v>
      </c>
      <c r="D30" s="3">
        <v>113237.52804345406</v>
      </c>
      <c r="E30" s="3">
        <v>114073.13019349339</v>
      </c>
      <c r="F30" s="3">
        <v>114145.29728814887</v>
      </c>
      <c r="G30" s="3">
        <v>116434.04166529249</v>
      </c>
      <c r="H30" s="3">
        <v>117898.84938038295</v>
      </c>
      <c r="I30" s="3">
        <v>114288.42486020559</v>
      </c>
      <c r="J30" s="3">
        <v>112838.7297083981</v>
      </c>
      <c r="K30" s="3">
        <v>113215.39054858954</v>
      </c>
      <c r="L30" s="3">
        <v>105347.17336589732</v>
      </c>
      <c r="M30" s="3">
        <v>102540.18815349837</v>
      </c>
      <c r="N30" s="3">
        <v>96703.430105437597</v>
      </c>
      <c r="O30" s="3">
        <v>93561.244593706608</v>
      </c>
      <c r="P30" s="3">
        <v>85491.793655820555</v>
      </c>
      <c r="Q30" s="3">
        <v>82093.841852009718</v>
      </c>
      <c r="R30" s="3">
        <v>87246.599079942942</v>
      </c>
    </row>
    <row r="31" spans="1:18" ht="11.25" customHeight="1" x14ac:dyDescent="0.25">
      <c r="A31" s="59" t="s">
        <v>142</v>
      </c>
      <c r="B31" s="60" t="s">
        <v>143</v>
      </c>
      <c r="C31" s="2">
        <v>48526.619768786921</v>
      </c>
      <c r="D31" s="2">
        <v>48404.065433833734</v>
      </c>
      <c r="E31" s="2">
        <v>49363.912712924939</v>
      </c>
      <c r="F31" s="2">
        <v>51306.004038544117</v>
      </c>
      <c r="G31" s="2">
        <v>54350.358664296968</v>
      </c>
      <c r="H31" s="2">
        <v>55867.936302075919</v>
      </c>
      <c r="I31" s="2">
        <v>55489.50142371533</v>
      </c>
      <c r="J31" s="2">
        <v>55697.892760484363</v>
      </c>
      <c r="K31" s="2">
        <v>56765.732654580475</v>
      </c>
      <c r="L31" s="2">
        <v>53635.125090799884</v>
      </c>
      <c r="M31" s="2">
        <v>54458.117372529261</v>
      </c>
      <c r="N31" s="2">
        <v>54771.421864334297</v>
      </c>
      <c r="O31" s="2">
        <v>53308.438096097983</v>
      </c>
      <c r="P31" s="2">
        <v>50644.696164964487</v>
      </c>
      <c r="Q31" s="2">
        <v>51070.437548024092</v>
      </c>
      <c r="R31" s="2">
        <v>54274.399683065742</v>
      </c>
    </row>
    <row r="32" spans="1:18" ht="11.25" customHeight="1" x14ac:dyDescent="0.25">
      <c r="A32" s="61" t="s">
        <v>144</v>
      </c>
      <c r="B32" s="62" t="s">
        <v>41</v>
      </c>
      <c r="C32" s="1">
        <v>48374.160866434817</v>
      </c>
      <c r="D32" s="1">
        <v>48151.05878455373</v>
      </c>
      <c r="E32" s="1">
        <v>49211.489746844942</v>
      </c>
      <c r="F32" s="1">
        <v>51278.66590926412</v>
      </c>
      <c r="G32" s="1">
        <v>54305.740774056969</v>
      </c>
      <c r="H32" s="1">
        <v>55853.090850534471</v>
      </c>
      <c r="I32" s="1">
        <v>55489.50142371533</v>
      </c>
      <c r="J32" s="1">
        <v>55697.892760484363</v>
      </c>
      <c r="K32" s="1">
        <v>56765.732654580475</v>
      </c>
      <c r="L32" s="1">
        <v>53591.39481287809</v>
      </c>
      <c r="M32" s="1">
        <v>54411.395588792453</v>
      </c>
      <c r="N32" s="1">
        <v>54724.700080597489</v>
      </c>
      <c r="O32" s="1">
        <v>53261.745296097986</v>
      </c>
      <c r="P32" s="1">
        <v>50595.04656496449</v>
      </c>
      <c r="Q32" s="1">
        <v>51003.293548024092</v>
      </c>
      <c r="R32" s="1">
        <v>54172.205283065741</v>
      </c>
    </row>
    <row r="33" spans="1:18" ht="11.25" customHeight="1" x14ac:dyDescent="0.25">
      <c r="A33" s="61" t="s">
        <v>42</v>
      </c>
      <c r="B33" s="62" t="s">
        <v>43</v>
      </c>
      <c r="C33" s="1">
        <v>152.45890235210277</v>
      </c>
      <c r="D33" s="1">
        <v>253.00664928000003</v>
      </c>
      <c r="E33" s="1">
        <v>152.42296608000004</v>
      </c>
      <c r="F33" s="1">
        <v>27.338129280000004</v>
      </c>
      <c r="G33" s="1">
        <v>44.617890240000008</v>
      </c>
      <c r="H33" s="1">
        <v>14.845451541446385</v>
      </c>
      <c r="I33" s="1">
        <v>0</v>
      </c>
      <c r="J33" s="1">
        <v>0</v>
      </c>
      <c r="K33" s="1">
        <v>0</v>
      </c>
      <c r="L33" s="1">
        <v>43.730277921792002</v>
      </c>
      <c r="M33" s="1">
        <v>46.721783736809485</v>
      </c>
      <c r="N33" s="1">
        <v>46.721783736809485</v>
      </c>
      <c r="O33" s="1">
        <v>46.692800000000027</v>
      </c>
      <c r="P33" s="1">
        <v>49.649600000000078</v>
      </c>
      <c r="Q33" s="1">
        <v>67.144000000000119</v>
      </c>
      <c r="R33" s="1">
        <v>102.19440000000007</v>
      </c>
    </row>
    <row r="34" spans="1:18" ht="11.25" customHeight="1" x14ac:dyDescent="0.25">
      <c r="A34" s="64" t="s">
        <v>348</v>
      </c>
      <c r="B34" s="60" t="s">
        <v>44</v>
      </c>
      <c r="C34" s="2">
        <v>1265.7162612503012</v>
      </c>
      <c r="D34" s="2">
        <v>1350.4754783502019</v>
      </c>
      <c r="E34" s="2">
        <v>1312.7518353350915</v>
      </c>
      <c r="F34" s="2">
        <v>1299.8205382367903</v>
      </c>
      <c r="G34" s="2">
        <v>1367.1437016950993</v>
      </c>
      <c r="H34" s="2">
        <v>1704.7030022808628</v>
      </c>
      <c r="I34" s="2">
        <v>1773.0081043027205</v>
      </c>
      <c r="J34" s="2">
        <v>1922.5047304293514</v>
      </c>
      <c r="K34" s="2">
        <v>1643.8702629350516</v>
      </c>
      <c r="L34" s="2">
        <v>1405.2308661322916</v>
      </c>
      <c r="M34" s="2">
        <v>900.06114342306842</v>
      </c>
      <c r="N34" s="2">
        <v>795.57029098908629</v>
      </c>
      <c r="O34" s="2">
        <v>702.80508485793098</v>
      </c>
      <c r="P34" s="2">
        <v>589.48364007598229</v>
      </c>
      <c r="Q34" s="2">
        <v>403.27075920321306</v>
      </c>
      <c r="R34" s="2">
        <v>876.96800173404972</v>
      </c>
    </row>
    <row r="35" spans="1:18" ht="11.25" customHeight="1" x14ac:dyDescent="0.25">
      <c r="A35" s="59" t="s">
        <v>145</v>
      </c>
      <c r="B35" s="60" t="s">
        <v>146</v>
      </c>
      <c r="C35" s="2">
        <v>36.936618362767092</v>
      </c>
      <c r="D35" s="2">
        <v>51.936607265004007</v>
      </c>
      <c r="E35" s="2">
        <v>36.848909712384007</v>
      </c>
      <c r="F35" s="2">
        <v>33.657602217624003</v>
      </c>
      <c r="G35" s="2">
        <v>60.932096198820005</v>
      </c>
      <c r="H35" s="2">
        <v>67.082759257434915</v>
      </c>
      <c r="I35" s="2">
        <v>30.754960222140003</v>
      </c>
      <c r="J35" s="2">
        <v>64.121285633328</v>
      </c>
      <c r="K35" s="2">
        <v>24.663709082628003</v>
      </c>
      <c r="L35" s="2">
        <v>18.278337713328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36.936618362767092</v>
      </c>
      <c r="D36" s="1">
        <v>51.936607265004007</v>
      </c>
      <c r="E36" s="1">
        <v>36.848909712384007</v>
      </c>
      <c r="F36" s="1">
        <v>33.657602217624003</v>
      </c>
      <c r="G36" s="1">
        <v>60.932096198820005</v>
      </c>
      <c r="H36" s="1">
        <v>67.082759257434915</v>
      </c>
      <c r="I36" s="1">
        <v>30.754960222140003</v>
      </c>
      <c r="J36" s="1">
        <v>64.121285633328</v>
      </c>
      <c r="K36" s="1">
        <v>24.663709082628003</v>
      </c>
      <c r="L36" s="1">
        <v>18.278337713328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170.08445660407205</v>
      </c>
      <c r="E38" s="2">
        <v>3.0103393030920005</v>
      </c>
      <c r="F38" s="2">
        <v>6.3217998354600011</v>
      </c>
      <c r="G38" s="2">
        <v>0</v>
      </c>
      <c r="H38" s="2">
        <v>3.0917000000000052</v>
      </c>
      <c r="I38" s="2">
        <v>3.0103694061840001</v>
      </c>
      <c r="J38" s="2">
        <v>3.0102489938160004</v>
      </c>
      <c r="K38" s="2">
        <v>0</v>
      </c>
      <c r="L38" s="2">
        <v>0</v>
      </c>
      <c r="M38" s="2">
        <v>9.2750112583478721</v>
      </c>
      <c r="N38" s="2">
        <v>3.0917079779968208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3.0917000000000052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170.08445660407205</v>
      </c>
      <c r="E41" s="1">
        <v>3.0103393030920005</v>
      </c>
      <c r="F41" s="1">
        <v>6.3217998354600011</v>
      </c>
      <c r="G41" s="1">
        <v>0</v>
      </c>
      <c r="H41" s="1">
        <v>0</v>
      </c>
      <c r="I41" s="1">
        <v>3.0103694061840001</v>
      </c>
      <c r="J41" s="1">
        <v>3.0102489938160004</v>
      </c>
      <c r="K41" s="1">
        <v>0</v>
      </c>
      <c r="L41" s="1">
        <v>0</v>
      </c>
      <c r="M41" s="1">
        <v>9.2750112583478721</v>
      </c>
      <c r="N41" s="1">
        <v>3.0917079779968208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770.60309597758885</v>
      </c>
      <c r="D42" s="2">
        <v>1478.58767446518</v>
      </c>
      <c r="E42" s="2">
        <v>1527.7187296589043</v>
      </c>
      <c r="F42" s="2">
        <v>1076.9006403788039</v>
      </c>
      <c r="G42" s="2">
        <v>687.13643896491612</v>
      </c>
      <c r="H42" s="2">
        <v>435.84263302232546</v>
      </c>
      <c r="I42" s="2">
        <v>390.89255284803602</v>
      </c>
      <c r="J42" s="2">
        <v>274.36082861494805</v>
      </c>
      <c r="K42" s="2">
        <v>221.27310126003601</v>
      </c>
      <c r="L42" s="2">
        <v>48.486857272920005</v>
      </c>
      <c r="M42" s="2">
        <v>41.927198848045506</v>
      </c>
      <c r="N42" s="2">
        <v>38.702499869853021</v>
      </c>
      <c r="O42" s="2">
        <v>32.252096321787135</v>
      </c>
      <c r="P42" s="2">
        <v>0</v>
      </c>
      <c r="Q42" s="2">
        <v>6.4502685618660323</v>
      </c>
      <c r="R42" s="2">
        <v>6.4505190399358989</v>
      </c>
    </row>
    <row r="43" spans="1:18" ht="11.25" customHeight="1" x14ac:dyDescent="0.25">
      <c r="A43" s="59" t="s">
        <v>57</v>
      </c>
      <c r="B43" s="60" t="s">
        <v>58</v>
      </c>
      <c r="C43" s="2">
        <v>1067.3924346241456</v>
      </c>
      <c r="D43" s="2">
        <v>825.02827908040786</v>
      </c>
      <c r="E43" s="2">
        <v>1525.920312369492</v>
      </c>
      <c r="F43" s="2">
        <v>1787.4209903041442</v>
      </c>
      <c r="G43" s="2">
        <v>1809.1809524529001</v>
      </c>
      <c r="H43" s="2">
        <v>1882.3464983375234</v>
      </c>
      <c r="I43" s="2">
        <v>782.47221425567989</v>
      </c>
      <c r="J43" s="2">
        <v>553.13412587549988</v>
      </c>
      <c r="K43" s="2">
        <v>493.04861922607211</v>
      </c>
      <c r="L43" s="2">
        <v>793.9504502593561</v>
      </c>
      <c r="M43" s="2">
        <v>628.22732945631549</v>
      </c>
      <c r="N43" s="2">
        <v>450.97460051990191</v>
      </c>
      <c r="O43" s="2">
        <v>326.51980885272263</v>
      </c>
      <c r="P43" s="2">
        <v>572.76794413414996</v>
      </c>
      <c r="Q43" s="2">
        <v>149.61351037999003</v>
      </c>
      <c r="R43" s="2">
        <v>132.79131800124276</v>
      </c>
    </row>
    <row r="44" spans="1:18" ht="11.25" customHeight="1" x14ac:dyDescent="0.25">
      <c r="A44" s="59" t="s">
        <v>149</v>
      </c>
      <c r="B44" s="60" t="s">
        <v>59</v>
      </c>
      <c r="C44" s="2">
        <v>38517.241540041956</v>
      </c>
      <c r="D44" s="2">
        <v>40069.790042180044</v>
      </c>
      <c r="E44" s="2">
        <v>38743.358642296713</v>
      </c>
      <c r="F44" s="2">
        <v>33754.715391714555</v>
      </c>
      <c r="G44" s="2">
        <v>31867.522262485356</v>
      </c>
      <c r="H44" s="2">
        <v>30916.557028373434</v>
      </c>
      <c r="I44" s="2">
        <v>27392.535461824704</v>
      </c>
      <c r="J44" s="2">
        <v>26978.146468429684</v>
      </c>
      <c r="K44" s="2">
        <v>25362.612757495586</v>
      </c>
      <c r="L44" s="2">
        <v>23065.722221604996</v>
      </c>
      <c r="M44" s="2">
        <v>21854.63126198484</v>
      </c>
      <c r="N44" s="2">
        <v>18235.519575110084</v>
      </c>
      <c r="O44" s="2">
        <v>16644.088410260087</v>
      </c>
      <c r="P44" s="2">
        <v>12783.416885410868</v>
      </c>
      <c r="Q44" s="2">
        <v>10374.697587477995</v>
      </c>
      <c r="R44" s="2">
        <v>11544.972178619735</v>
      </c>
    </row>
    <row r="45" spans="1:18" ht="11.25" customHeight="1" x14ac:dyDescent="0.25">
      <c r="A45" s="59" t="s">
        <v>150</v>
      </c>
      <c r="B45" s="60" t="s">
        <v>151</v>
      </c>
      <c r="C45" s="2">
        <v>21566.371899664147</v>
      </c>
      <c r="D45" s="2">
        <v>20887.560071675423</v>
      </c>
      <c r="E45" s="2">
        <v>21559.608711892764</v>
      </c>
      <c r="F45" s="2">
        <v>24880.456286917382</v>
      </c>
      <c r="G45" s="2">
        <v>26291.767549198426</v>
      </c>
      <c r="H45" s="2">
        <v>27021.289457035447</v>
      </c>
      <c r="I45" s="2">
        <v>28426.249773630792</v>
      </c>
      <c r="J45" s="2">
        <v>27345.559259937101</v>
      </c>
      <c r="K45" s="2">
        <v>28704.189444009698</v>
      </c>
      <c r="L45" s="2">
        <v>26380.379542114548</v>
      </c>
      <c r="M45" s="2">
        <v>24647.94883599849</v>
      </c>
      <c r="N45" s="2">
        <v>22408.149566636377</v>
      </c>
      <c r="O45" s="2">
        <v>22547.141097316096</v>
      </c>
      <c r="P45" s="2">
        <v>20901.429021235064</v>
      </c>
      <c r="Q45" s="2">
        <v>20089.372178362559</v>
      </c>
      <c r="R45" s="2">
        <v>20411.01737948224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3.0689244000000002</v>
      </c>
      <c r="E46" s="1">
        <v>0</v>
      </c>
      <c r="F46" s="1">
        <v>3.0689857784879999</v>
      </c>
      <c r="G46" s="1">
        <v>0</v>
      </c>
      <c r="H46" s="1">
        <v>0</v>
      </c>
      <c r="I46" s="1">
        <v>3.0691699139520003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3.0785286813024242</v>
      </c>
      <c r="D47" s="1">
        <v>0</v>
      </c>
      <c r="E47" s="1">
        <v>0</v>
      </c>
      <c r="F47" s="1">
        <v>3.0689857784879999</v>
      </c>
      <c r="G47" s="1">
        <v>3.0688016430239999</v>
      </c>
      <c r="H47" s="1">
        <v>3.0786000000000033</v>
      </c>
      <c r="I47" s="1">
        <v>3.0686175075600004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15176.891394316463</v>
      </c>
      <c r="D49" s="1">
        <v>13387.6084282785</v>
      </c>
      <c r="E49" s="1">
        <v>14883.339191479201</v>
      </c>
      <c r="F49" s="1">
        <v>14534.859101700602</v>
      </c>
      <c r="G49" s="1">
        <v>15957.4558117455</v>
      </c>
      <c r="H49" s="1">
        <v>17710.124185044177</v>
      </c>
      <c r="I49" s="1">
        <v>18496.4297602734</v>
      </c>
      <c r="J49" s="1">
        <v>17956.759438027802</v>
      </c>
      <c r="K49" s="1">
        <v>18834.101716914902</v>
      </c>
      <c r="L49" s="1">
        <v>18602.479374722097</v>
      </c>
      <c r="M49" s="1">
        <v>17598.325311528308</v>
      </c>
      <c r="N49" s="1">
        <v>17666.415795311063</v>
      </c>
      <c r="O49" s="1">
        <v>18234.905723636868</v>
      </c>
      <c r="P49" s="1">
        <v>16026.162582225848</v>
      </c>
      <c r="Q49" s="1">
        <v>15916.417051547583</v>
      </c>
      <c r="R49" s="1">
        <v>16423.738135632862</v>
      </c>
    </row>
    <row r="50" spans="1:18" ht="11.25" customHeight="1" x14ac:dyDescent="0.25">
      <c r="A50" s="61" t="s">
        <v>68</v>
      </c>
      <c r="B50" s="62" t="s">
        <v>69</v>
      </c>
      <c r="C50" s="1">
        <v>11.727947448395179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6374.6740292179884</v>
      </c>
      <c r="D51" s="1">
        <v>7496.8827189969243</v>
      </c>
      <c r="E51" s="1">
        <v>6676.2695204135644</v>
      </c>
      <c r="F51" s="1">
        <v>10339.459213659804</v>
      </c>
      <c r="G51" s="1">
        <v>10331.242935809905</v>
      </c>
      <c r="H51" s="1">
        <v>9308.0866719912683</v>
      </c>
      <c r="I51" s="1">
        <v>9923.6822259358796</v>
      </c>
      <c r="J51" s="1">
        <v>9388.799821909297</v>
      </c>
      <c r="K51" s="1">
        <v>9870.0877270947967</v>
      </c>
      <c r="L51" s="1">
        <v>7777.9001673924495</v>
      </c>
      <c r="M51" s="1">
        <v>7049.6235244701838</v>
      </c>
      <c r="N51" s="1">
        <v>4741.7337713253155</v>
      </c>
      <c r="O51" s="1">
        <v>4312.2353736792302</v>
      </c>
      <c r="P51" s="1">
        <v>4875.266439009215</v>
      </c>
      <c r="Q51" s="1">
        <v>4172.9551268149753</v>
      </c>
      <c r="R51" s="1">
        <v>3987.2792438493798</v>
      </c>
    </row>
    <row r="52" spans="1:18" ht="11.25" customHeight="1" x14ac:dyDescent="0.25">
      <c r="A52" s="53" t="s">
        <v>72</v>
      </c>
      <c r="B52" s="54" t="s">
        <v>73</v>
      </c>
      <c r="C52" s="80">
        <v>7620.8462890936826</v>
      </c>
      <c r="D52" s="80">
        <v>6228.6342032502716</v>
      </c>
      <c r="E52" s="80">
        <v>7303.3328376602658</v>
      </c>
      <c r="F52" s="80">
        <v>6457.2383385984976</v>
      </c>
      <c r="G52" s="80">
        <v>6783.4716866703011</v>
      </c>
      <c r="H52" s="80">
        <v>7805.2586416066524</v>
      </c>
      <c r="I52" s="80">
        <v>8189.2925876827858</v>
      </c>
      <c r="J52" s="80">
        <v>9812.615390522029</v>
      </c>
      <c r="K52" s="80">
        <v>10647.87159377653</v>
      </c>
      <c r="L52" s="80">
        <v>10502.691208182217</v>
      </c>
      <c r="M52" s="80">
        <v>11902.331107789763</v>
      </c>
      <c r="N52" s="80">
        <v>13224.371620191971</v>
      </c>
      <c r="O52" s="80">
        <v>14691.136462104503</v>
      </c>
      <c r="P52" s="80">
        <v>16483.62744983453</v>
      </c>
      <c r="Q52" s="80">
        <v>17374.608902794913</v>
      </c>
      <c r="R52" s="80">
        <v>19294.40667946792</v>
      </c>
    </row>
    <row r="53" spans="1:18" ht="11.25" customHeight="1" x14ac:dyDescent="0.25">
      <c r="A53" s="56" t="s">
        <v>74</v>
      </c>
      <c r="B53" s="57" t="s">
        <v>75</v>
      </c>
      <c r="C53" s="3">
        <v>7415.6297810788292</v>
      </c>
      <c r="D53" s="3">
        <v>6161.5293237178557</v>
      </c>
      <c r="E53" s="3">
        <v>7093.830947502026</v>
      </c>
      <c r="F53" s="3">
        <v>6333.4360179493933</v>
      </c>
      <c r="G53" s="3">
        <v>6655.4030076102372</v>
      </c>
      <c r="H53" s="3">
        <v>7593.5612676859582</v>
      </c>
      <c r="I53" s="3">
        <v>8101.54976515197</v>
      </c>
      <c r="J53" s="3">
        <v>9652.8287658452773</v>
      </c>
      <c r="K53" s="3">
        <v>10492.473441226786</v>
      </c>
      <c r="L53" s="3">
        <v>10360.662341875561</v>
      </c>
      <c r="M53" s="3">
        <v>11866.986028874504</v>
      </c>
      <c r="N53" s="3">
        <v>13175.798156526695</v>
      </c>
      <c r="O53" s="3">
        <v>14638.07787719471</v>
      </c>
      <c r="P53" s="3">
        <v>16425.01944983453</v>
      </c>
      <c r="Q53" s="3">
        <v>17320.081327024593</v>
      </c>
      <c r="R53" s="3">
        <v>19238.549901683586</v>
      </c>
    </row>
    <row r="54" spans="1:18" ht="11.25" customHeight="1" x14ac:dyDescent="0.25">
      <c r="A54" s="56" t="s">
        <v>152</v>
      </c>
      <c r="B54" s="57" t="s">
        <v>153</v>
      </c>
      <c r="C54" s="3">
        <v>205.21650801485325</v>
      </c>
      <c r="D54" s="3">
        <v>67.104879532415936</v>
      </c>
      <c r="E54" s="3">
        <v>209.50189015824</v>
      </c>
      <c r="F54" s="3">
        <v>123.80232064910403</v>
      </c>
      <c r="G54" s="3">
        <v>128.068679060064</v>
      </c>
      <c r="H54" s="3">
        <v>211.6973739206941</v>
      </c>
      <c r="I54" s="3">
        <v>87.742822530816056</v>
      </c>
      <c r="J54" s="3">
        <v>159.78662467675198</v>
      </c>
      <c r="K54" s="3">
        <v>155.39815254974405</v>
      </c>
      <c r="L54" s="3">
        <v>142.02886630665603</v>
      </c>
      <c r="M54" s="3">
        <v>35.345078915259684</v>
      </c>
      <c r="N54" s="3">
        <v>48.57346366527608</v>
      </c>
      <c r="O54" s="3">
        <v>53.058584909793886</v>
      </c>
      <c r="P54" s="3">
        <v>58.608000000000068</v>
      </c>
      <c r="Q54" s="3">
        <v>54.527575770321803</v>
      </c>
      <c r="R54" s="3">
        <v>55.85677778433471</v>
      </c>
    </row>
    <row r="55" spans="1:18" ht="11.25" customHeight="1" x14ac:dyDescent="0.25">
      <c r="A55" s="59" t="s">
        <v>76</v>
      </c>
      <c r="B55" s="60" t="s">
        <v>77</v>
      </c>
      <c r="C55" s="2">
        <v>205.21650801485325</v>
      </c>
      <c r="D55" s="2">
        <v>67.104879532415936</v>
      </c>
      <c r="E55" s="2">
        <v>209.50189015824</v>
      </c>
      <c r="F55" s="2">
        <v>123.80232064910403</v>
      </c>
      <c r="G55" s="2">
        <v>128.068679060064</v>
      </c>
      <c r="H55" s="2">
        <v>211.6973739206941</v>
      </c>
      <c r="I55" s="2">
        <v>87.742822530816056</v>
      </c>
      <c r="J55" s="2">
        <v>159.78662467675198</v>
      </c>
      <c r="K55" s="2">
        <v>155.39815254974405</v>
      </c>
      <c r="L55" s="2">
        <v>142.02886630665603</v>
      </c>
      <c r="M55" s="2">
        <v>35.345078915259684</v>
      </c>
      <c r="N55" s="2">
        <v>48.57346366527608</v>
      </c>
      <c r="O55" s="2">
        <v>53.058584909793886</v>
      </c>
      <c r="P55" s="2">
        <v>58.608000000000068</v>
      </c>
      <c r="Q55" s="2">
        <v>54.527575770321803</v>
      </c>
      <c r="R55" s="2">
        <v>55.85677778433471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198.05619149767892</v>
      </c>
      <c r="D59" s="80">
        <v>778.94614656144006</v>
      </c>
      <c r="E59" s="80">
        <v>94.585961990520005</v>
      </c>
      <c r="F59" s="80">
        <v>150.27405832296003</v>
      </c>
      <c r="G59" s="80">
        <v>116.70287701644</v>
      </c>
      <c r="H59" s="80">
        <v>172.17196772176123</v>
      </c>
      <c r="I59" s="80">
        <v>231.7011000876</v>
      </c>
      <c r="J59" s="80">
        <v>7.1845488000000008</v>
      </c>
      <c r="K59" s="80">
        <v>66.456657301320007</v>
      </c>
      <c r="L59" s="80">
        <v>83.819795871240018</v>
      </c>
      <c r="M59" s="80">
        <v>0</v>
      </c>
      <c r="N59" s="80">
        <v>0</v>
      </c>
      <c r="O59" s="80">
        <v>15.222199999999992</v>
      </c>
      <c r="P59" s="80">
        <v>17.97316681590998</v>
      </c>
      <c r="Q59" s="80">
        <v>16.322600000000012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198.05619149767892</v>
      </c>
      <c r="D60" s="3">
        <v>778.94614656144006</v>
      </c>
      <c r="E60" s="3">
        <v>94.585961990520005</v>
      </c>
      <c r="F60" s="3">
        <v>150.27405832296003</v>
      </c>
      <c r="G60" s="3">
        <v>116.70287701644</v>
      </c>
      <c r="H60" s="3">
        <v>172.17196772176123</v>
      </c>
      <c r="I60" s="3">
        <v>231.7011000876</v>
      </c>
      <c r="J60" s="3">
        <v>7.1845488000000008</v>
      </c>
      <c r="K60" s="3">
        <v>66.456657301320007</v>
      </c>
      <c r="L60" s="3">
        <v>83.819795871240018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15.222199999999992</v>
      </c>
      <c r="P61" s="3">
        <v>17.97316681590998</v>
      </c>
      <c r="Q61" s="3">
        <v>16.322600000000012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0.46892160000000005</v>
      </c>
      <c r="J64" s="82">
        <v>16.219663199999996</v>
      </c>
      <c r="K64" s="82">
        <v>38.659236479999997</v>
      </c>
      <c r="L64" s="82">
        <v>94.828113021023995</v>
      </c>
      <c r="M64" s="82">
        <v>96.841532382530801</v>
      </c>
      <c r="N64" s="82">
        <v>72.932398597422718</v>
      </c>
      <c r="O64" s="82">
        <v>79.681499587617424</v>
      </c>
      <c r="P64" s="82">
        <v>161.61270860147962</v>
      </c>
      <c r="Q64" s="82">
        <v>175.63300000000004</v>
      </c>
      <c r="R64" s="82">
        <v>126.65641137502752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0.46892160000000005</v>
      </c>
      <c r="J65" s="83">
        <v>0</v>
      </c>
      <c r="K65" s="83">
        <v>0</v>
      </c>
      <c r="L65" s="83">
        <v>35.168979323519999</v>
      </c>
      <c r="M65" s="83">
        <v>41.439932382530856</v>
      </c>
      <c r="N65" s="83">
        <v>29.23199859742282</v>
      </c>
      <c r="O65" s="83">
        <v>10.192017149348271</v>
      </c>
      <c r="P65" s="83">
        <v>24.863946805316075</v>
      </c>
      <c r="Q65" s="83">
        <v>28.560000000000016</v>
      </c>
      <c r="R65" s="83">
        <v>0.22400807437551021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0.27300088343979428</v>
      </c>
      <c r="P67" s="83">
        <v>1.0919979838299219</v>
      </c>
      <c r="Q67" s="83">
        <v>1.0374000000000136</v>
      </c>
      <c r="R67" s="83">
        <v>0.9828033006518736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16.599999999999905</v>
      </c>
      <c r="P68" s="83">
        <v>19.599963812333673</v>
      </c>
      <c r="Q68" s="83">
        <v>17.800000000000011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16.219663199999996</v>
      </c>
      <c r="K69" s="83">
        <v>38.659236479999997</v>
      </c>
      <c r="L69" s="83">
        <v>59.659133697503997</v>
      </c>
      <c r="M69" s="83">
        <v>55.401599999999938</v>
      </c>
      <c r="N69" s="83">
        <v>43.700399999999902</v>
      </c>
      <c r="O69" s="83">
        <v>52.616481554829456</v>
      </c>
      <c r="P69" s="83">
        <v>116.05679999999995</v>
      </c>
      <c r="Q69" s="83">
        <v>128.23560000000001</v>
      </c>
      <c r="R69" s="83">
        <v>125.44960000000013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0.88927632000000001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15.330386879999997</v>
      </c>
      <c r="K73" s="84">
        <v>38.659236479999997</v>
      </c>
      <c r="L73" s="84">
        <v>59.659133697503997</v>
      </c>
      <c r="M73" s="84">
        <v>55.401599999999938</v>
      </c>
      <c r="N73" s="84">
        <v>43.700399999999902</v>
      </c>
      <c r="O73" s="84">
        <v>52.616481554829456</v>
      </c>
      <c r="P73" s="84">
        <v>116.05679999999995</v>
      </c>
      <c r="Q73" s="84">
        <v>128.23560000000001</v>
      </c>
      <c r="R73" s="84">
        <v>125.44960000000013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333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21777.065999708175</v>
      </c>
      <c r="D2" s="79">
        <v>22729.025869750047</v>
      </c>
      <c r="E2" s="79">
        <v>23121.642293201738</v>
      </c>
      <c r="F2" s="79">
        <v>21567.971956345384</v>
      </c>
      <c r="G2" s="79">
        <v>22449.87622384265</v>
      </c>
      <c r="H2" s="79">
        <v>23381.22784536795</v>
      </c>
      <c r="I2" s="79">
        <v>21087.645448626794</v>
      </c>
      <c r="J2" s="79">
        <v>18982.564681825297</v>
      </c>
      <c r="K2" s="79">
        <v>18744.544006767759</v>
      </c>
      <c r="L2" s="79">
        <v>18323.96800680965</v>
      </c>
      <c r="M2" s="79">
        <v>19101.95612640581</v>
      </c>
      <c r="N2" s="79">
        <v>18704.802186393172</v>
      </c>
      <c r="O2" s="79">
        <v>18136.004438170719</v>
      </c>
      <c r="P2" s="79">
        <v>17936.272125092317</v>
      </c>
      <c r="Q2" s="79">
        <v>17753.91613956145</v>
      </c>
      <c r="R2" s="79">
        <v>19088.069431747437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1552.243235979382</v>
      </c>
      <c r="D21" s="80">
        <v>529.85955654651605</v>
      </c>
      <c r="E21" s="80">
        <v>506.45951196163185</v>
      </c>
      <c r="F21" s="80">
        <v>438.1351569677887</v>
      </c>
      <c r="G21" s="80">
        <v>1096.278481385712</v>
      </c>
      <c r="H21" s="80">
        <v>2398.7059010034873</v>
      </c>
      <c r="I21" s="80">
        <v>1966.5711506551672</v>
      </c>
      <c r="J21" s="80">
        <v>1737.3022681111918</v>
      </c>
      <c r="K21" s="80">
        <v>1744.2485595209532</v>
      </c>
      <c r="L21" s="80">
        <v>1654.7157151139515</v>
      </c>
      <c r="M21" s="80">
        <v>1836.7177640644029</v>
      </c>
      <c r="N21" s="80">
        <v>2024.0136553556388</v>
      </c>
      <c r="O21" s="80">
        <v>2217.6600251318951</v>
      </c>
      <c r="P21" s="80">
        <v>2271.1762037605049</v>
      </c>
      <c r="Q21" s="80">
        <v>2372.8635542157867</v>
      </c>
      <c r="R21" s="80">
        <v>2456.6137137851724</v>
      </c>
    </row>
    <row r="22" spans="1:18" ht="11.25" customHeight="1" x14ac:dyDescent="0.25">
      <c r="A22" s="56" t="s">
        <v>134</v>
      </c>
      <c r="B22" s="57" t="s">
        <v>135</v>
      </c>
      <c r="C22" s="3">
        <v>1275.7836352842708</v>
      </c>
      <c r="D22" s="3">
        <v>218.81556797900402</v>
      </c>
      <c r="E22" s="3">
        <v>207.83690141187594</v>
      </c>
      <c r="F22" s="3">
        <v>228.28918181097669</v>
      </c>
      <c r="G22" s="3">
        <v>454.6856689749718</v>
      </c>
      <c r="H22" s="3">
        <v>131.42689999999993</v>
      </c>
      <c r="I22" s="3">
        <v>43.584588125603474</v>
      </c>
      <c r="J22" s="3">
        <v>3.0693233601716909</v>
      </c>
      <c r="K22" s="3">
        <v>3.0692312924399232</v>
      </c>
      <c r="L22" s="3">
        <v>9.5158752655691199</v>
      </c>
      <c r="M22" s="3">
        <v>3.2251325888556872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1275.7836352842708</v>
      </c>
      <c r="D23" s="2">
        <v>218.81556797900402</v>
      </c>
      <c r="E23" s="2">
        <v>207.83690141187594</v>
      </c>
      <c r="F23" s="2">
        <v>228.28918181097669</v>
      </c>
      <c r="G23" s="2">
        <v>454.6856689749718</v>
      </c>
      <c r="H23" s="2">
        <v>131.42689999999993</v>
      </c>
      <c r="I23" s="2">
        <v>43.584588125603474</v>
      </c>
      <c r="J23" s="2">
        <v>3.0693233601716909</v>
      </c>
      <c r="K23" s="2">
        <v>3.0692312924399232</v>
      </c>
      <c r="L23" s="2">
        <v>9.5158752655691199</v>
      </c>
      <c r="M23" s="2">
        <v>3.2251325888556872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388.92090000813607</v>
      </c>
      <c r="D24" s="1">
        <v>218.81556797900402</v>
      </c>
      <c r="E24" s="1">
        <v>76.409435237075954</v>
      </c>
      <c r="F24" s="1">
        <v>125.85438001843268</v>
      </c>
      <c r="G24" s="1">
        <v>423.50613520381182</v>
      </c>
      <c r="H24" s="1">
        <v>131.42689999999993</v>
      </c>
      <c r="I24" s="1">
        <v>43.584588125603474</v>
      </c>
      <c r="J24" s="1">
        <v>3.0693233601716909</v>
      </c>
      <c r="K24" s="1">
        <v>3.0692312924399232</v>
      </c>
      <c r="L24" s="1">
        <v>9.5158752655691199</v>
      </c>
      <c r="M24" s="1">
        <v>3.2251325888556872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886.86273527613469</v>
      </c>
      <c r="D25" s="1">
        <v>0</v>
      </c>
      <c r="E25" s="1">
        <v>131.4274661748</v>
      </c>
      <c r="F25" s="1">
        <v>102.43480179254401</v>
      </c>
      <c r="G25" s="1">
        <v>31.179533771160003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276.45960069511136</v>
      </c>
      <c r="D30" s="3">
        <v>311.04398856751203</v>
      </c>
      <c r="E30" s="3">
        <v>298.6226105497559</v>
      </c>
      <c r="F30" s="3">
        <v>209.84597515681202</v>
      </c>
      <c r="G30" s="3">
        <v>641.59281241074018</v>
      </c>
      <c r="H30" s="3">
        <v>2267.2790010034873</v>
      </c>
      <c r="I30" s="3">
        <v>1922.9865625295638</v>
      </c>
      <c r="J30" s="3">
        <v>1734.2329447510201</v>
      </c>
      <c r="K30" s="3">
        <v>1741.1793282285132</v>
      </c>
      <c r="L30" s="3">
        <v>1645.1998398483825</v>
      </c>
      <c r="M30" s="3">
        <v>1833.4926314755471</v>
      </c>
      <c r="N30" s="3">
        <v>2024.0136553556388</v>
      </c>
      <c r="O30" s="3">
        <v>2217.6600251318951</v>
      </c>
      <c r="P30" s="3">
        <v>2271.1762037605049</v>
      </c>
      <c r="Q30" s="3">
        <v>2372.8635542157867</v>
      </c>
      <c r="R30" s="3">
        <v>2456.6137137851724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71.356978874879999</v>
      </c>
      <c r="H31" s="2">
        <v>83.175479870099821</v>
      </c>
      <c r="I31" s="2">
        <v>72.152902282752009</v>
      </c>
      <c r="J31" s="2">
        <v>66.634252397568005</v>
      </c>
      <c r="K31" s="2">
        <v>61.016027680512003</v>
      </c>
      <c r="L31" s="2">
        <v>74.758970248704017</v>
      </c>
      <c r="M31" s="2">
        <v>60.997264641790608</v>
      </c>
      <c r="N31" s="2">
        <v>85.940339973735462</v>
      </c>
      <c r="O31" s="2">
        <v>80.411193351754036</v>
      </c>
      <c r="P31" s="2">
        <v>105.37550797394634</v>
      </c>
      <c r="Q31" s="2">
        <v>72.094404717397182</v>
      </c>
      <c r="R31" s="2">
        <v>41.606676741726424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71.356978874879999</v>
      </c>
      <c r="H32" s="1">
        <v>83.175479870099821</v>
      </c>
      <c r="I32" s="1">
        <v>72.152902282752009</v>
      </c>
      <c r="J32" s="1">
        <v>66.634252397568005</v>
      </c>
      <c r="K32" s="1">
        <v>61.016027680512003</v>
      </c>
      <c r="L32" s="1">
        <v>74.758970248704017</v>
      </c>
      <c r="M32" s="1">
        <v>60.997264641790608</v>
      </c>
      <c r="N32" s="1">
        <v>85.940339973735462</v>
      </c>
      <c r="O32" s="1">
        <v>80.411193351754036</v>
      </c>
      <c r="P32" s="1">
        <v>105.37550797394634</v>
      </c>
      <c r="Q32" s="1">
        <v>72.094404717397182</v>
      </c>
      <c r="R32" s="1">
        <v>41.606676741726424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5.8681768412032067</v>
      </c>
      <c r="D34" s="2">
        <v>2.9062692296640003</v>
      </c>
      <c r="E34" s="2">
        <v>0</v>
      </c>
      <c r="F34" s="2">
        <v>0</v>
      </c>
      <c r="G34" s="2">
        <v>0</v>
      </c>
      <c r="H34" s="2">
        <v>0</v>
      </c>
      <c r="I34" s="2">
        <v>35.657462281139964</v>
      </c>
      <c r="J34" s="2">
        <v>47.27009598832786</v>
      </c>
      <c r="K34" s="2">
        <v>14.529047720724002</v>
      </c>
      <c r="L34" s="2">
        <v>8.7176716845480016</v>
      </c>
      <c r="M34" s="2">
        <v>64.611767270545471</v>
      </c>
      <c r="N34" s="2">
        <v>38.43022911744729</v>
      </c>
      <c r="O34" s="2">
        <v>35.588400000000085</v>
      </c>
      <c r="P34" s="2">
        <v>32.620450959850913</v>
      </c>
      <c r="Q34" s="2">
        <v>32.622699999999902</v>
      </c>
      <c r="R34" s="2">
        <v>35.588400000000085</v>
      </c>
    </row>
    <row r="35" spans="1:18" ht="11.25" customHeight="1" x14ac:dyDescent="0.25">
      <c r="A35" s="59" t="s">
        <v>145</v>
      </c>
      <c r="B35" s="60" t="s">
        <v>146</v>
      </c>
      <c r="C35" s="2">
        <v>6.2381621389446025</v>
      </c>
      <c r="D35" s="2">
        <v>3.0463509328560003</v>
      </c>
      <c r="E35" s="2">
        <v>3.0524729974199998</v>
      </c>
      <c r="F35" s="2">
        <v>3.0504419807400001</v>
      </c>
      <c r="G35" s="2">
        <v>18.573908669316001</v>
      </c>
      <c r="H35" s="2">
        <v>12.060505142420197</v>
      </c>
      <c r="I35" s="2">
        <v>8.997839110260001</v>
      </c>
      <c r="J35" s="2">
        <v>0</v>
      </c>
      <c r="K35" s="2">
        <v>2.9016845161920002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6.2381621389446025</v>
      </c>
      <c r="D36" s="1">
        <v>3.0463509328560003</v>
      </c>
      <c r="E36" s="1">
        <v>3.0524729974199998</v>
      </c>
      <c r="F36" s="1">
        <v>3.0504419807400001</v>
      </c>
      <c r="G36" s="1">
        <v>18.573908669316001</v>
      </c>
      <c r="H36" s="1">
        <v>12.060505142420197</v>
      </c>
      <c r="I36" s="1">
        <v>8.997839110260001</v>
      </c>
      <c r="J36" s="1">
        <v>0</v>
      </c>
      <c r="K36" s="1">
        <v>2.9016845161920002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3.0105500247360006</v>
      </c>
      <c r="J38" s="2">
        <v>3.0106704371040003</v>
      </c>
      <c r="K38" s="2">
        <v>3.0105500247360006</v>
      </c>
      <c r="L38" s="2">
        <v>0</v>
      </c>
      <c r="M38" s="2">
        <v>3.091506052594899</v>
      </c>
      <c r="N38" s="2">
        <v>0</v>
      </c>
      <c r="O38" s="2">
        <v>0</v>
      </c>
      <c r="P38" s="2">
        <v>6.1836055916576456</v>
      </c>
      <c r="Q38" s="2">
        <v>6.329006913474589</v>
      </c>
      <c r="R38" s="2">
        <v>6.1835967259635636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3.0105500247360006</v>
      </c>
      <c r="J41" s="1">
        <v>3.0106704371040003</v>
      </c>
      <c r="K41" s="1">
        <v>3.0105500247360006</v>
      </c>
      <c r="L41" s="1">
        <v>0</v>
      </c>
      <c r="M41" s="1">
        <v>3.091506052594899</v>
      </c>
      <c r="N41" s="1">
        <v>0</v>
      </c>
      <c r="O41" s="1">
        <v>0</v>
      </c>
      <c r="P41" s="1">
        <v>6.1836055916576456</v>
      </c>
      <c r="Q41" s="1">
        <v>6.329006913474589</v>
      </c>
      <c r="R41" s="1">
        <v>6.1835967259635636</v>
      </c>
    </row>
    <row r="42" spans="1:18" ht="11.25" customHeight="1" x14ac:dyDescent="0.25">
      <c r="A42" s="64" t="s">
        <v>55</v>
      </c>
      <c r="B42" s="60" t="s">
        <v>56</v>
      </c>
      <c r="C42" s="2">
        <v>3.2251999999999934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171.5086744863269</v>
      </c>
      <c r="D43" s="2">
        <v>305.09136840499201</v>
      </c>
      <c r="E43" s="2">
        <v>158.89109239832399</v>
      </c>
      <c r="F43" s="2">
        <v>104.681256714216</v>
      </c>
      <c r="G43" s="2">
        <v>311.20009307056802</v>
      </c>
      <c r="H43" s="2">
        <v>1703.8674669624943</v>
      </c>
      <c r="I43" s="2">
        <v>1560.9167443284477</v>
      </c>
      <c r="J43" s="2">
        <v>1347.8480193531602</v>
      </c>
      <c r="K43" s="2">
        <v>1554.3468761324411</v>
      </c>
      <c r="L43" s="2">
        <v>1529.1850497211065</v>
      </c>
      <c r="M43" s="2">
        <v>1621.2032754016163</v>
      </c>
      <c r="N43" s="2">
        <v>1831.5318663899707</v>
      </c>
      <c r="O43" s="2">
        <v>2042.8408571834373</v>
      </c>
      <c r="P43" s="2">
        <v>2126.9966392350498</v>
      </c>
      <c r="Q43" s="2">
        <v>2206.0905381069047</v>
      </c>
      <c r="R43" s="2">
        <v>2168.9001312227106</v>
      </c>
    </row>
    <row r="44" spans="1:18" ht="11.25" customHeight="1" x14ac:dyDescent="0.25">
      <c r="A44" s="59" t="s">
        <v>149</v>
      </c>
      <c r="B44" s="60" t="s">
        <v>59</v>
      </c>
      <c r="C44" s="2">
        <v>86.687611562626273</v>
      </c>
      <c r="D44" s="2">
        <v>0</v>
      </c>
      <c r="E44" s="2">
        <v>89.757738285264011</v>
      </c>
      <c r="F44" s="2">
        <v>102.11427646185602</v>
      </c>
      <c r="G44" s="2">
        <v>114.41883568392004</v>
      </c>
      <c r="H44" s="2">
        <v>297.23994902847346</v>
      </c>
      <c r="I44" s="2">
        <v>222.90189512040004</v>
      </c>
      <c r="J44" s="2">
        <v>192.04379806255201</v>
      </c>
      <c r="K44" s="2">
        <v>31.111867128240004</v>
      </c>
      <c r="L44" s="2">
        <v>0</v>
      </c>
      <c r="M44" s="2">
        <v>83.588818108999632</v>
      </c>
      <c r="N44" s="2">
        <v>68.1112198744854</v>
      </c>
      <c r="O44" s="2">
        <v>58.819574596703731</v>
      </c>
      <c r="P44" s="2">
        <v>0</v>
      </c>
      <c r="Q44" s="2">
        <v>55.726904478010304</v>
      </c>
      <c r="R44" s="2">
        <v>204.33490909477192</v>
      </c>
    </row>
    <row r="45" spans="1:18" ht="11.25" customHeight="1" x14ac:dyDescent="0.25">
      <c r="A45" s="59" t="s">
        <v>150</v>
      </c>
      <c r="B45" s="60" t="s">
        <v>151</v>
      </c>
      <c r="C45" s="2">
        <v>2.9317756660103944</v>
      </c>
      <c r="D45" s="2">
        <v>0</v>
      </c>
      <c r="E45" s="2">
        <v>46.92130686874787</v>
      </c>
      <c r="F45" s="2">
        <v>0</v>
      </c>
      <c r="G45" s="2">
        <v>126.0429961120561</v>
      </c>
      <c r="H45" s="2">
        <v>170.93559999999985</v>
      </c>
      <c r="I45" s="2">
        <v>19.349169381828069</v>
      </c>
      <c r="J45" s="2">
        <v>77.426108512308119</v>
      </c>
      <c r="K45" s="2">
        <v>74.263275025667966</v>
      </c>
      <c r="L45" s="2">
        <v>32.53814819402394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2.9317756660103944</v>
      </c>
      <c r="D51" s="1">
        <v>0</v>
      </c>
      <c r="E51" s="1">
        <v>46.92130686874787</v>
      </c>
      <c r="F51" s="1">
        <v>0</v>
      </c>
      <c r="G51" s="1">
        <v>126.0429961120561</v>
      </c>
      <c r="H51" s="1">
        <v>170.93559999999985</v>
      </c>
      <c r="I51" s="1">
        <v>19.349169381828069</v>
      </c>
      <c r="J51" s="1">
        <v>77.426108512308119</v>
      </c>
      <c r="K51" s="1">
        <v>74.263275025667966</v>
      </c>
      <c r="L51" s="1">
        <v>32.53814819402394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20224.822763728793</v>
      </c>
      <c r="D52" s="80">
        <v>22199.166313203532</v>
      </c>
      <c r="E52" s="80">
        <v>22615.182781240106</v>
      </c>
      <c r="F52" s="80">
        <v>21129.836799377594</v>
      </c>
      <c r="G52" s="80">
        <v>21353.597742456939</v>
      </c>
      <c r="H52" s="80">
        <v>20982.521944364464</v>
      </c>
      <c r="I52" s="80">
        <v>19121.074297971627</v>
      </c>
      <c r="J52" s="80">
        <v>17245.262413714107</v>
      </c>
      <c r="K52" s="80">
        <v>17000.295447246805</v>
      </c>
      <c r="L52" s="80">
        <v>16669.252291695699</v>
      </c>
      <c r="M52" s="80">
        <v>17265.238362341406</v>
      </c>
      <c r="N52" s="80">
        <v>16680.788531037531</v>
      </c>
      <c r="O52" s="80">
        <v>15918.344413038825</v>
      </c>
      <c r="P52" s="80">
        <v>15665.095921331813</v>
      </c>
      <c r="Q52" s="80">
        <v>15381.052585345664</v>
      </c>
      <c r="R52" s="80">
        <v>16631.455717962264</v>
      </c>
    </row>
    <row r="53" spans="1:18" ht="11.25" customHeight="1" x14ac:dyDescent="0.25">
      <c r="A53" s="56" t="s">
        <v>74</v>
      </c>
      <c r="B53" s="57" t="s">
        <v>75</v>
      </c>
      <c r="C53" s="3">
        <v>20224.822763728793</v>
      </c>
      <c r="D53" s="3">
        <v>22199.166313203532</v>
      </c>
      <c r="E53" s="3">
        <v>22615.182781240106</v>
      </c>
      <c r="F53" s="3">
        <v>21129.836799377594</v>
      </c>
      <c r="G53" s="3">
        <v>21353.597742456939</v>
      </c>
      <c r="H53" s="3">
        <v>20982.521944364464</v>
      </c>
      <c r="I53" s="3">
        <v>19121.074297971627</v>
      </c>
      <c r="J53" s="3">
        <v>17245.262413714107</v>
      </c>
      <c r="K53" s="3">
        <v>17000.295447246805</v>
      </c>
      <c r="L53" s="3">
        <v>16669.252291695699</v>
      </c>
      <c r="M53" s="3">
        <v>17265.238362341406</v>
      </c>
      <c r="N53" s="3">
        <v>16680.788531037531</v>
      </c>
      <c r="O53" s="3">
        <v>15918.344413038825</v>
      </c>
      <c r="P53" s="3">
        <v>15665.095921331813</v>
      </c>
      <c r="Q53" s="3">
        <v>15381.052585345664</v>
      </c>
      <c r="R53" s="3">
        <v>16631.455717962264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332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0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331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3937.3561376176549</v>
      </c>
      <c r="D2" s="79">
        <v>3607.1865665906444</v>
      </c>
      <c r="E2" s="79">
        <v>2054.4433033961177</v>
      </c>
      <c r="F2" s="79">
        <v>2192.7571744169954</v>
      </c>
      <c r="G2" s="79">
        <v>1848.970365225699</v>
      </c>
      <c r="H2" s="79">
        <v>1317.8065205488654</v>
      </c>
      <c r="I2" s="79">
        <v>1254.0027848463374</v>
      </c>
      <c r="J2" s="79">
        <v>1982.4891233885651</v>
      </c>
      <c r="K2" s="79">
        <v>1559.3192860284025</v>
      </c>
      <c r="L2" s="79">
        <v>1041.0879290415905</v>
      </c>
      <c r="M2" s="79">
        <v>1559.0606053170986</v>
      </c>
      <c r="N2" s="79">
        <v>2022.2911983839338</v>
      </c>
      <c r="O2" s="79">
        <v>1735.4812747526259</v>
      </c>
      <c r="P2" s="79">
        <v>1686.8489918965804</v>
      </c>
      <c r="Q2" s="79">
        <v>1767.0576525069193</v>
      </c>
      <c r="R2" s="79">
        <v>1880.0410808494414</v>
      </c>
    </row>
    <row r="3" spans="1:18" ht="11.25" customHeight="1" x14ac:dyDescent="0.25">
      <c r="A3" s="53" t="s">
        <v>2</v>
      </c>
      <c r="B3" s="54" t="s">
        <v>3</v>
      </c>
      <c r="C3" s="80">
        <v>3440.6351576997886</v>
      </c>
      <c r="D3" s="80">
        <v>3176.1404206291481</v>
      </c>
      <c r="E3" s="80">
        <v>1669.7402077289419</v>
      </c>
      <c r="F3" s="80">
        <v>1822.9016993289197</v>
      </c>
      <c r="G3" s="80">
        <v>1495.108462411371</v>
      </c>
      <c r="H3" s="80">
        <v>981.61771644362966</v>
      </c>
      <c r="I3" s="80">
        <v>880.52855518803744</v>
      </c>
      <c r="J3" s="80">
        <v>1585.862208890029</v>
      </c>
      <c r="K3" s="80">
        <v>1252.1933614645584</v>
      </c>
      <c r="L3" s="80">
        <v>747.3535157624824</v>
      </c>
      <c r="M3" s="80">
        <v>1062.6290587513913</v>
      </c>
      <c r="N3" s="80">
        <v>1547.0502281516099</v>
      </c>
      <c r="O3" s="80">
        <v>1294.4979259861846</v>
      </c>
      <c r="P3" s="80">
        <v>1184.0671031126726</v>
      </c>
      <c r="Q3" s="80">
        <v>1298.3199910281817</v>
      </c>
      <c r="R3" s="80">
        <v>1327.2594437768712</v>
      </c>
    </row>
    <row r="4" spans="1:18" ht="11.25" customHeight="1" x14ac:dyDescent="0.25">
      <c r="A4" s="56" t="s">
        <v>125</v>
      </c>
      <c r="B4" s="57" t="s">
        <v>126</v>
      </c>
      <c r="C4" s="3">
        <v>3255.2154427897813</v>
      </c>
      <c r="D4" s="3">
        <v>3031.3940415279885</v>
      </c>
      <c r="E4" s="3">
        <v>1497.392428130282</v>
      </c>
      <c r="F4" s="3">
        <v>1674.6198297214398</v>
      </c>
      <c r="G4" s="3">
        <v>1127.6588662942715</v>
      </c>
      <c r="H4" s="3">
        <v>846.83357530192552</v>
      </c>
      <c r="I4" s="3">
        <v>756.55283520243722</v>
      </c>
      <c r="J4" s="3">
        <v>1433.8750332149291</v>
      </c>
      <c r="K4" s="3">
        <v>1132.9968912635181</v>
      </c>
      <c r="L4" s="3">
        <v>655.73281928416213</v>
      </c>
      <c r="M4" s="3">
        <v>188.33645754761793</v>
      </c>
      <c r="N4" s="3">
        <v>246.29993362508014</v>
      </c>
      <c r="O4" s="3">
        <v>75.304110427168013</v>
      </c>
      <c r="P4" s="3">
        <v>82.776163810068951</v>
      </c>
      <c r="Q4" s="3">
        <v>60.483593906118131</v>
      </c>
      <c r="R4" s="3">
        <v>89.302745105970331</v>
      </c>
    </row>
    <row r="5" spans="1:18" ht="11.25" customHeight="1" x14ac:dyDescent="0.25">
      <c r="A5" s="59" t="s">
        <v>127</v>
      </c>
      <c r="B5" s="60" t="s">
        <v>128</v>
      </c>
      <c r="C5" s="2">
        <v>3239.9319639657379</v>
      </c>
      <c r="D5" s="2">
        <v>3031.3940415279885</v>
      </c>
      <c r="E5" s="2">
        <v>1497.392428130282</v>
      </c>
      <c r="F5" s="2">
        <v>1674.6198297214398</v>
      </c>
      <c r="G5" s="2">
        <v>1127.6588662942715</v>
      </c>
      <c r="H5" s="2">
        <v>846.83357530192552</v>
      </c>
      <c r="I5" s="2">
        <v>756.55283520243722</v>
      </c>
      <c r="J5" s="2">
        <v>1433.8750332149291</v>
      </c>
      <c r="K5" s="2">
        <v>1126.725199259798</v>
      </c>
      <c r="L5" s="2">
        <v>655.73281928416213</v>
      </c>
      <c r="M5" s="2">
        <v>188.33645754761793</v>
      </c>
      <c r="N5" s="2">
        <v>246.29993362508014</v>
      </c>
      <c r="O5" s="2">
        <v>75.304110427168013</v>
      </c>
      <c r="P5" s="2">
        <v>70.578186331352171</v>
      </c>
      <c r="Q5" s="2">
        <v>60.483593906118131</v>
      </c>
      <c r="R5" s="2">
        <v>89.302745105970331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8.6428523962433133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114.65569854694735</v>
      </c>
      <c r="D7" s="1">
        <v>117.5796213229453</v>
      </c>
      <c r="E7" s="1">
        <v>103.73360308819062</v>
      </c>
      <c r="F7" s="1">
        <v>7.9212275643615131</v>
      </c>
      <c r="G7" s="1">
        <v>5.5429383493463522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3125.2762654187904</v>
      </c>
      <c r="D8" s="1">
        <v>2913.814420205043</v>
      </c>
      <c r="E8" s="1">
        <v>1393.6588250420914</v>
      </c>
      <c r="F8" s="1">
        <v>1666.6986021570783</v>
      </c>
      <c r="G8" s="1">
        <v>1110.4480166709636</v>
      </c>
      <c r="H8" s="1">
        <v>835.01587031839097</v>
      </c>
      <c r="I8" s="1">
        <v>743.08176504619394</v>
      </c>
      <c r="J8" s="1">
        <v>1423.8188212644015</v>
      </c>
      <c r="K8" s="1">
        <v>1108.2040352269939</v>
      </c>
      <c r="L8" s="1">
        <v>639.63871984901368</v>
      </c>
      <c r="M8" s="1">
        <v>181.70573524827415</v>
      </c>
      <c r="N8" s="1">
        <v>240.43767451911995</v>
      </c>
      <c r="O8" s="1">
        <v>75.304110427168013</v>
      </c>
      <c r="P8" s="1">
        <v>70.578186331352171</v>
      </c>
      <c r="Q8" s="1">
        <v>60.483593906118131</v>
      </c>
      <c r="R8" s="1">
        <v>89.302745105970331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11.667911273961646</v>
      </c>
      <c r="H9" s="1">
        <v>11.817704983534584</v>
      </c>
      <c r="I9" s="1">
        <v>4.8282177600000002</v>
      </c>
      <c r="J9" s="1">
        <v>10.056211950527526</v>
      </c>
      <c r="K9" s="1">
        <v>18.521164032803998</v>
      </c>
      <c r="L9" s="1">
        <v>16.094099435148436</v>
      </c>
      <c r="M9" s="1">
        <v>6.6307222993437849</v>
      </c>
      <c r="N9" s="1">
        <v>5.8622591059601836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15.283478824043611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6.2716920037199984</v>
      </c>
      <c r="L11" s="2">
        <v>0</v>
      </c>
      <c r="M11" s="2">
        <v>0</v>
      </c>
      <c r="N11" s="2">
        <v>0</v>
      </c>
      <c r="O11" s="2">
        <v>0</v>
      </c>
      <c r="P11" s="2">
        <v>12.197977478716776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15.283478824043611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6.2716920037199984</v>
      </c>
      <c r="L12" s="1">
        <v>0</v>
      </c>
      <c r="M12" s="1">
        <v>0</v>
      </c>
      <c r="N12" s="1">
        <v>0</v>
      </c>
      <c r="O12" s="1">
        <v>0</v>
      </c>
      <c r="P12" s="1">
        <v>12.197977478716776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157.48466493725931</v>
      </c>
      <c r="D15" s="3">
        <v>113.36139821664001</v>
      </c>
      <c r="E15" s="3">
        <v>140.04204979985991</v>
      </c>
      <c r="F15" s="3">
        <v>119.50426615247987</v>
      </c>
      <c r="G15" s="3">
        <v>357.6299319188995</v>
      </c>
      <c r="H15" s="3">
        <v>108.67614114170414</v>
      </c>
      <c r="I15" s="3">
        <v>102.88585253916014</v>
      </c>
      <c r="J15" s="3">
        <v>132.28521861222004</v>
      </c>
      <c r="K15" s="3">
        <v>104.86086700104045</v>
      </c>
      <c r="L15" s="3">
        <v>77.285093278320232</v>
      </c>
      <c r="M15" s="3">
        <v>869.58460120377322</v>
      </c>
      <c r="N15" s="3">
        <v>1288.2312945265298</v>
      </c>
      <c r="O15" s="3">
        <v>1208.6008155590164</v>
      </c>
      <c r="P15" s="3">
        <v>1093.01871752841</v>
      </c>
      <c r="Q15" s="3">
        <v>1220.821680198055</v>
      </c>
      <c r="R15" s="3">
        <v>1188.7313793150161</v>
      </c>
    </row>
    <row r="16" spans="1:18" ht="11.25" customHeight="1" x14ac:dyDescent="0.25">
      <c r="A16" s="59" t="s">
        <v>20</v>
      </c>
      <c r="B16" s="60" t="s">
        <v>21</v>
      </c>
      <c r="C16" s="2">
        <v>151.63465675481174</v>
      </c>
      <c r="D16" s="2">
        <v>109.27926821664001</v>
      </c>
      <c r="E16" s="2">
        <v>94.72592671452</v>
      </c>
      <c r="F16" s="2">
        <v>103.68021577787988</v>
      </c>
      <c r="G16" s="2">
        <v>322.47792567323955</v>
      </c>
      <c r="H16" s="2">
        <v>65.557804554394991</v>
      </c>
      <c r="I16" s="2">
        <v>53.274662364600253</v>
      </c>
      <c r="J16" s="2">
        <v>33.189504244920016</v>
      </c>
      <c r="K16" s="2">
        <v>32.617957478040431</v>
      </c>
      <c r="L16" s="2">
        <v>29.902772041920237</v>
      </c>
      <c r="M16" s="2">
        <v>857.88409025925057</v>
      </c>
      <c r="N16" s="2">
        <v>1200.0907707349872</v>
      </c>
      <c r="O16" s="2">
        <v>1194.9507091441078</v>
      </c>
      <c r="P16" s="2">
        <v>1068.866723865108</v>
      </c>
      <c r="Q16" s="2">
        <v>1214.9716801980551</v>
      </c>
      <c r="R16" s="2">
        <v>1184.8313287549665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41.29934798663993</v>
      </c>
      <c r="F17" s="2">
        <v>0</v>
      </c>
      <c r="G17" s="2">
        <v>19.516672740959969</v>
      </c>
      <c r="H17" s="2">
        <v>29.468000000000011</v>
      </c>
      <c r="I17" s="2">
        <v>27.975737889359898</v>
      </c>
      <c r="J17" s="2">
        <v>58.109945349600039</v>
      </c>
      <c r="K17" s="2">
        <v>31.066056</v>
      </c>
      <c r="L17" s="2">
        <v>14.2016256</v>
      </c>
      <c r="M17" s="2">
        <v>0</v>
      </c>
      <c r="N17" s="2">
        <v>41.339999999999989</v>
      </c>
      <c r="O17" s="2">
        <v>0</v>
      </c>
      <c r="P17" s="2">
        <v>12.452008064516116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5.8500081824475778</v>
      </c>
      <c r="D18" s="2">
        <v>4.0821300000000003</v>
      </c>
      <c r="E18" s="2">
        <v>4.0167750987000002</v>
      </c>
      <c r="F18" s="2">
        <v>15.824050374599997</v>
      </c>
      <c r="G18" s="2">
        <v>15.6353335047</v>
      </c>
      <c r="H18" s="2">
        <v>13.650336587309139</v>
      </c>
      <c r="I18" s="2">
        <v>21.635452285199996</v>
      </c>
      <c r="J18" s="2">
        <v>40.985769017700001</v>
      </c>
      <c r="K18" s="2">
        <v>41.176853523000005</v>
      </c>
      <c r="L18" s="2">
        <v>33.180695636400003</v>
      </c>
      <c r="M18" s="2">
        <v>11.700510944522625</v>
      </c>
      <c r="N18" s="2">
        <v>46.800523791542751</v>
      </c>
      <c r="O18" s="2">
        <v>13.650106414908603</v>
      </c>
      <c r="P18" s="2">
        <v>11.699985598785844</v>
      </c>
      <c r="Q18" s="2">
        <v>5.8499999999999774</v>
      </c>
      <c r="R18" s="2">
        <v>3.9000505600496025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27.935049972748143</v>
      </c>
      <c r="D20" s="3">
        <v>31.384980884520001</v>
      </c>
      <c r="E20" s="3">
        <v>32.305729798799995</v>
      </c>
      <c r="F20" s="3">
        <v>28.777603455000001</v>
      </c>
      <c r="G20" s="3">
        <v>9.8196641981999999</v>
      </c>
      <c r="H20" s="3">
        <v>26.107999999999997</v>
      </c>
      <c r="I20" s="3">
        <v>21.089867446440007</v>
      </c>
      <c r="J20" s="3">
        <v>19.701957062879998</v>
      </c>
      <c r="K20" s="3">
        <v>14.335603200000001</v>
      </c>
      <c r="L20" s="3">
        <v>14.335603200000001</v>
      </c>
      <c r="M20" s="3">
        <v>4.7079999999999904</v>
      </c>
      <c r="N20" s="3">
        <v>12.518999999999988</v>
      </c>
      <c r="O20" s="3">
        <v>10.593000000000002</v>
      </c>
      <c r="P20" s="3">
        <v>8.2722217741935538</v>
      </c>
      <c r="Q20" s="3">
        <v>17.014716924008471</v>
      </c>
      <c r="R20" s="3">
        <v>49.225319355884729</v>
      </c>
    </row>
    <row r="21" spans="1:18" ht="11.25" customHeight="1" x14ac:dyDescent="0.25">
      <c r="A21" s="53" t="s">
        <v>29</v>
      </c>
      <c r="B21" s="54" t="s">
        <v>30</v>
      </c>
      <c r="C21" s="80">
        <v>314.22303644328343</v>
      </c>
      <c r="D21" s="80">
        <v>277.98729016287609</v>
      </c>
      <c r="E21" s="80">
        <v>236.02142170321179</v>
      </c>
      <c r="F21" s="80">
        <v>239.71120324203599</v>
      </c>
      <c r="G21" s="80">
        <v>236.98975209224403</v>
      </c>
      <c r="H21" s="80">
        <v>223.94006168639302</v>
      </c>
      <c r="I21" s="80">
        <v>180.39329060443202</v>
      </c>
      <c r="J21" s="80">
        <v>218.45730827595602</v>
      </c>
      <c r="K21" s="80">
        <v>189.328364139852</v>
      </c>
      <c r="L21" s="80">
        <v>192.33539344260012</v>
      </c>
      <c r="M21" s="80">
        <v>218.27144938562122</v>
      </c>
      <c r="N21" s="80">
        <v>221.20954713293767</v>
      </c>
      <c r="O21" s="80">
        <v>205.29142574790114</v>
      </c>
      <c r="P21" s="80">
        <v>256.39590669945289</v>
      </c>
      <c r="Q21" s="80">
        <v>247.75059961153468</v>
      </c>
      <c r="R21" s="80">
        <v>256.33727412745691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314.22303644328343</v>
      </c>
      <c r="D30" s="3">
        <v>277.98729016287609</v>
      </c>
      <c r="E30" s="3">
        <v>236.02142170321179</v>
      </c>
      <c r="F30" s="3">
        <v>239.71120324203599</v>
      </c>
      <c r="G30" s="3">
        <v>236.98975209224403</v>
      </c>
      <c r="H30" s="3">
        <v>223.94006168639302</v>
      </c>
      <c r="I30" s="3">
        <v>180.39329060443202</v>
      </c>
      <c r="J30" s="3">
        <v>218.45730827595602</v>
      </c>
      <c r="K30" s="3">
        <v>189.328364139852</v>
      </c>
      <c r="L30" s="3">
        <v>192.33539344260012</v>
      </c>
      <c r="M30" s="3">
        <v>218.27144938562122</v>
      </c>
      <c r="N30" s="3">
        <v>221.20954713293767</v>
      </c>
      <c r="O30" s="3">
        <v>205.29142574790114</v>
      </c>
      <c r="P30" s="3">
        <v>256.39590669945289</v>
      </c>
      <c r="Q30" s="3">
        <v>247.75059961153468</v>
      </c>
      <c r="R30" s="3">
        <v>256.33727412745691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8.7194153192757682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2.9097036617040164</v>
      </c>
      <c r="L34" s="2">
        <v>2.910020686200117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308.03151542684265</v>
      </c>
      <c r="D43" s="2">
        <v>268.56370662310809</v>
      </c>
      <c r="E43" s="2">
        <v>221.16197387466002</v>
      </c>
      <c r="F43" s="2">
        <v>211.83982586441999</v>
      </c>
      <c r="G43" s="2">
        <v>218.34407790280804</v>
      </c>
      <c r="H43" s="2">
        <v>205.69208527153373</v>
      </c>
      <c r="I43" s="2">
        <v>161.79768652366803</v>
      </c>
      <c r="J43" s="2">
        <v>199.93950578300402</v>
      </c>
      <c r="K43" s="2">
        <v>177.53545046718</v>
      </c>
      <c r="L43" s="2">
        <v>180.844118069004</v>
      </c>
      <c r="M43" s="2">
        <v>209.88043461352854</v>
      </c>
      <c r="N43" s="2">
        <v>206.6262654368667</v>
      </c>
      <c r="O43" s="2">
        <v>193.73123701382923</v>
      </c>
      <c r="P43" s="2">
        <v>247.85821120134878</v>
      </c>
      <c r="Q43" s="2">
        <v>238.46166228183441</v>
      </c>
      <c r="R43" s="2">
        <v>243.9519357507142</v>
      </c>
    </row>
    <row r="44" spans="1:18" ht="11.25" customHeight="1" x14ac:dyDescent="0.25">
      <c r="A44" s="59" t="s">
        <v>149</v>
      </c>
      <c r="B44" s="60" t="s">
        <v>59</v>
      </c>
      <c r="C44" s="2">
        <v>6.1915210164407792</v>
      </c>
      <c r="D44" s="2">
        <v>9.4235835397680017</v>
      </c>
      <c r="E44" s="2">
        <v>3.2247691539840004</v>
      </c>
      <c r="F44" s="2">
        <v>24.962957723736004</v>
      </c>
      <c r="G44" s="2">
        <v>15.590283746040003</v>
      </c>
      <c r="H44" s="2">
        <v>12.38397641485928</v>
      </c>
      <c r="I44" s="2">
        <v>15.526833126984002</v>
      </c>
      <c r="J44" s="2">
        <v>15.462442738800002</v>
      </c>
      <c r="K44" s="2">
        <v>6.4428627065760011</v>
      </c>
      <c r="L44" s="2">
        <v>6.4416312849600015</v>
      </c>
      <c r="M44" s="2">
        <v>6.1920147720926728</v>
      </c>
      <c r="N44" s="2">
        <v>12.384328647929131</v>
      </c>
      <c r="O44" s="2">
        <v>9.2879999999999967</v>
      </c>
      <c r="P44" s="2">
        <v>6.1920000000000091</v>
      </c>
      <c r="Q44" s="2">
        <v>9.288937329700266</v>
      </c>
      <c r="R44" s="2">
        <v>12.385338376742737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2.9152633552920002</v>
      </c>
      <c r="F45" s="2">
        <v>2.9084196538800002</v>
      </c>
      <c r="G45" s="2">
        <v>3.055390443396</v>
      </c>
      <c r="H45" s="2">
        <v>5.8640000000000079</v>
      </c>
      <c r="I45" s="2">
        <v>3.0687709537800001</v>
      </c>
      <c r="J45" s="2">
        <v>3.0553597541520001</v>
      </c>
      <c r="K45" s="2">
        <v>2.4403473043920001</v>
      </c>
      <c r="L45" s="2">
        <v>2.1396234024359999</v>
      </c>
      <c r="M45" s="2">
        <v>2.1990000000000069</v>
      </c>
      <c r="N45" s="2">
        <v>2.19895304814185</v>
      </c>
      <c r="O45" s="2">
        <v>2.2721887340719094</v>
      </c>
      <c r="P45" s="2">
        <v>2.3456954981041189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2.9152633552920002</v>
      </c>
      <c r="F51" s="1">
        <v>2.9084196538800002</v>
      </c>
      <c r="G51" s="1">
        <v>3.055390443396</v>
      </c>
      <c r="H51" s="1">
        <v>5.8640000000000079</v>
      </c>
      <c r="I51" s="1">
        <v>3.0687709537800001</v>
      </c>
      <c r="J51" s="1">
        <v>3.0553597541520001</v>
      </c>
      <c r="K51" s="1">
        <v>2.4403473043920001</v>
      </c>
      <c r="L51" s="1">
        <v>2.1396234024359999</v>
      </c>
      <c r="M51" s="1">
        <v>2.1990000000000069</v>
      </c>
      <c r="N51" s="1">
        <v>2.19895304814185</v>
      </c>
      <c r="O51" s="1">
        <v>2.2721887340719094</v>
      </c>
      <c r="P51" s="1">
        <v>2.3456954981041189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182.21194290728033</v>
      </c>
      <c r="D52" s="80">
        <v>153.05885579862002</v>
      </c>
      <c r="E52" s="80">
        <v>148.68167396396402</v>
      </c>
      <c r="F52" s="80">
        <v>130.14427184604</v>
      </c>
      <c r="G52" s="80">
        <v>116.872150722084</v>
      </c>
      <c r="H52" s="80">
        <v>112.24874241884274</v>
      </c>
      <c r="I52" s="80">
        <v>193.08093905386804</v>
      </c>
      <c r="J52" s="80">
        <v>178.16960622258</v>
      </c>
      <c r="K52" s="80">
        <v>117.797560423992</v>
      </c>
      <c r="L52" s="80">
        <v>101.39901983650802</v>
      </c>
      <c r="M52" s="80">
        <v>278.01709718008595</v>
      </c>
      <c r="N52" s="80">
        <v>253.88842309938622</v>
      </c>
      <c r="O52" s="80">
        <v>235.54892361532075</v>
      </c>
      <c r="P52" s="80">
        <v>246.24297904556522</v>
      </c>
      <c r="Q52" s="80">
        <v>220.84406122055677</v>
      </c>
      <c r="R52" s="80">
        <v>296.30136385924811</v>
      </c>
    </row>
    <row r="53" spans="1:18" ht="11.25" customHeight="1" x14ac:dyDescent="0.25">
      <c r="A53" s="56" t="s">
        <v>74</v>
      </c>
      <c r="B53" s="57" t="s">
        <v>75</v>
      </c>
      <c r="C53" s="3">
        <v>133.23896481388513</v>
      </c>
      <c r="D53" s="3">
        <v>100.07390215825203</v>
      </c>
      <c r="E53" s="3">
        <v>92.543290222284014</v>
      </c>
      <c r="F53" s="3">
        <v>79.404061647240013</v>
      </c>
      <c r="G53" s="3">
        <v>56.535185492676007</v>
      </c>
      <c r="H53" s="3">
        <v>65.051672664086553</v>
      </c>
      <c r="I53" s="3">
        <v>171.74615410695603</v>
      </c>
      <c r="J53" s="3">
        <v>142.84569034573201</v>
      </c>
      <c r="K53" s="3">
        <v>69.217902310392006</v>
      </c>
      <c r="L53" s="3">
        <v>80.76446010745201</v>
      </c>
      <c r="M53" s="3">
        <v>99.756747107727733</v>
      </c>
      <c r="N53" s="3">
        <v>82.468297334850291</v>
      </c>
      <c r="O53" s="3">
        <v>81.286319768680698</v>
      </c>
      <c r="P53" s="3">
        <v>61.431092826195723</v>
      </c>
      <c r="Q53" s="3">
        <v>53.575261220556747</v>
      </c>
      <c r="R53" s="3">
        <v>82.592951199193763</v>
      </c>
    </row>
    <row r="54" spans="1:18" ht="11.25" customHeight="1" x14ac:dyDescent="0.25">
      <c r="A54" s="56" t="s">
        <v>152</v>
      </c>
      <c r="B54" s="57" t="s">
        <v>153</v>
      </c>
      <c r="C54" s="3">
        <v>48.972978093395184</v>
      </c>
      <c r="D54" s="3">
        <v>52.984953640367998</v>
      </c>
      <c r="E54" s="3">
        <v>56.138383741680002</v>
      </c>
      <c r="F54" s="3">
        <v>50.7402101988</v>
      </c>
      <c r="G54" s="3">
        <v>60.336965229408001</v>
      </c>
      <c r="H54" s="3">
        <v>47.197069754756193</v>
      </c>
      <c r="I54" s="3">
        <v>21.334784946911999</v>
      </c>
      <c r="J54" s="3">
        <v>35.323915876848005</v>
      </c>
      <c r="K54" s="3">
        <v>48.579658113599997</v>
      </c>
      <c r="L54" s="3">
        <v>20.634559729056001</v>
      </c>
      <c r="M54" s="3">
        <v>178.26035007235822</v>
      </c>
      <c r="N54" s="3">
        <v>171.42012576453592</v>
      </c>
      <c r="O54" s="3">
        <v>154.26260384664005</v>
      </c>
      <c r="P54" s="3">
        <v>184.81188621936948</v>
      </c>
      <c r="Q54" s="3">
        <v>167.26880000000003</v>
      </c>
      <c r="R54" s="3">
        <v>213.70841266005436</v>
      </c>
    </row>
    <row r="55" spans="1:18" ht="11.25" customHeight="1" x14ac:dyDescent="0.25">
      <c r="A55" s="59" t="s">
        <v>76</v>
      </c>
      <c r="B55" s="60" t="s">
        <v>77</v>
      </c>
      <c r="C55" s="2">
        <v>48.972978093395184</v>
      </c>
      <c r="D55" s="2">
        <v>52.984953640367998</v>
      </c>
      <c r="E55" s="2">
        <v>50.003884381680002</v>
      </c>
      <c r="F55" s="2">
        <v>46.092862198799999</v>
      </c>
      <c r="G55" s="2">
        <v>52.714050430752003</v>
      </c>
      <c r="H55" s="2">
        <v>40.936669754756196</v>
      </c>
      <c r="I55" s="2">
        <v>16.873330866911999</v>
      </c>
      <c r="J55" s="2">
        <v>32.721400996848004</v>
      </c>
      <c r="K55" s="2">
        <v>32.964568833599998</v>
      </c>
      <c r="L55" s="2">
        <v>16.916160826080002</v>
      </c>
      <c r="M55" s="2">
        <v>6.3046988442521599</v>
      </c>
      <c r="N55" s="2">
        <v>6.3936032709259329</v>
      </c>
      <c r="O55" s="2">
        <v>5.9938038466402714</v>
      </c>
      <c r="P55" s="2">
        <v>5.4613837371120839</v>
      </c>
      <c r="Q55" s="2">
        <v>5.2835999999999874</v>
      </c>
      <c r="R55" s="2">
        <v>4.7064126600541538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6.1344993599999995</v>
      </c>
      <c r="F57" s="2">
        <v>4.647348</v>
      </c>
      <c r="G57" s="2">
        <v>7.6229147986559997</v>
      </c>
      <c r="H57" s="2">
        <v>6.2603999999999953</v>
      </c>
      <c r="I57" s="2">
        <v>4.4614540800000002</v>
      </c>
      <c r="J57" s="2">
        <v>2.6025148799999998</v>
      </c>
      <c r="K57" s="2">
        <v>15.615089280000001</v>
      </c>
      <c r="L57" s="2">
        <v>3.7183989029760003</v>
      </c>
      <c r="M57" s="2">
        <v>5.0615999999999932</v>
      </c>
      <c r="N57" s="2">
        <v>5.5945733031814369</v>
      </c>
      <c r="O57" s="2">
        <v>4.3067999999999991</v>
      </c>
      <c r="P57" s="2">
        <v>15.362916921834509</v>
      </c>
      <c r="Q57" s="2">
        <v>3.4632000000000032</v>
      </c>
      <c r="R57" s="2">
        <v>17.538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166.89405122810606</v>
      </c>
      <c r="N58" s="2">
        <v>159.43194919042855</v>
      </c>
      <c r="O58" s="2">
        <v>143.96199999999979</v>
      </c>
      <c r="P58" s="2">
        <v>163.9875855604229</v>
      </c>
      <c r="Q58" s="2">
        <v>158.52200000000005</v>
      </c>
      <c r="R58" s="2">
        <v>191.46400000000023</v>
      </c>
    </row>
    <row r="59" spans="1:18" ht="11.25" customHeight="1" x14ac:dyDescent="0.25">
      <c r="A59" s="81" t="s">
        <v>349</v>
      </c>
      <c r="B59" s="54">
        <v>7200</v>
      </c>
      <c r="C59" s="80">
        <v>0.28600056730231627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0.14300000000000243</v>
      </c>
      <c r="N59" s="80">
        <v>0.14300000000000243</v>
      </c>
      <c r="O59" s="80">
        <v>0.14299940321927987</v>
      </c>
      <c r="P59" s="80">
        <v>0.14300303888949767</v>
      </c>
      <c r="Q59" s="80">
        <v>0.14300064664625983</v>
      </c>
      <c r="R59" s="80">
        <v>0.14299908586498972</v>
      </c>
    </row>
    <row r="60" spans="1:18" ht="11.25" customHeight="1" x14ac:dyDescent="0.25">
      <c r="A60" s="56" t="s">
        <v>97</v>
      </c>
      <c r="B60" s="57" t="s">
        <v>98</v>
      </c>
      <c r="C60" s="3">
        <v>0.28600056730231627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0.14300000000000243</v>
      </c>
      <c r="N60" s="3">
        <v>0.14300000000000243</v>
      </c>
      <c r="O60" s="3">
        <v>0.14299940321927987</v>
      </c>
      <c r="P60" s="3">
        <v>0.14300303888949767</v>
      </c>
      <c r="Q60" s="3">
        <v>0.14300064664625983</v>
      </c>
      <c r="R60" s="3">
        <v>0.14299908586498972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1.2317998031644419</v>
      </c>
      <c r="D64" s="82">
        <v>3.7650184185600004</v>
      </c>
      <c r="E64" s="82">
        <v>4.6890284313600006</v>
      </c>
      <c r="F64" s="82">
        <v>2.3047965561599999</v>
      </c>
      <c r="G64" s="82">
        <v>0.95786615232000005</v>
      </c>
      <c r="H64" s="82">
        <v>0.56000000000000949</v>
      </c>
      <c r="I64" s="82">
        <v>0</v>
      </c>
      <c r="J64" s="82">
        <v>0</v>
      </c>
      <c r="K64" s="82">
        <v>0</v>
      </c>
      <c r="L64" s="82">
        <v>10.780179338879998</v>
      </c>
      <c r="M64" s="82">
        <v>6.4960014404138002</v>
      </c>
      <c r="N64" s="82">
        <v>4.3679999999999808</v>
      </c>
      <c r="O64" s="82">
        <v>6.1598496605064055</v>
      </c>
      <c r="P64" s="82">
        <v>56.224072805890017</v>
      </c>
      <c r="Q64" s="82">
        <v>48.0475106258287</v>
      </c>
      <c r="R64" s="82">
        <v>48.384033015571092</v>
      </c>
    </row>
    <row r="65" spans="1:18" ht="11.25" customHeight="1" x14ac:dyDescent="0.25">
      <c r="A65" s="72" t="s">
        <v>350</v>
      </c>
      <c r="B65" s="73" t="s">
        <v>83</v>
      </c>
      <c r="C65" s="83">
        <v>1.2317998031644419</v>
      </c>
      <c r="D65" s="83">
        <v>3.7650184185600004</v>
      </c>
      <c r="E65" s="83">
        <v>4.6890284313600006</v>
      </c>
      <c r="F65" s="83">
        <v>2.3047965561599999</v>
      </c>
      <c r="G65" s="83">
        <v>0.95786615232000005</v>
      </c>
      <c r="H65" s="83">
        <v>0.56000000000000949</v>
      </c>
      <c r="I65" s="83">
        <v>0</v>
      </c>
      <c r="J65" s="83">
        <v>0</v>
      </c>
      <c r="K65" s="83">
        <v>0</v>
      </c>
      <c r="L65" s="83">
        <v>10.780179338879998</v>
      </c>
      <c r="M65" s="83">
        <v>6.4960014404138002</v>
      </c>
      <c r="N65" s="83">
        <v>4.3679999999999808</v>
      </c>
      <c r="O65" s="83">
        <v>6.1598496605064055</v>
      </c>
      <c r="P65" s="83">
        <v>56.224072805890017</v>
      </c>
      <c r="Q65" s="83">
        <v>48.0475106258287</v>
      </c>
      <c r="R65" s="83">
        <v>48.384033015571092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330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21792.642236992313</v>
      </c>
      <c r="D2" s="79">
        <v>20116.128323834429</v>
      </c>
      <c r="E2" s="79">
        <v>20541.003816664292</v>
      </c>
      <c r="F2" s="79">
        <v>18574.623437969814</v>
      </c>
      <c r="G2" s="79">
        <v>18849.535177284335</v>
      </c>
      <c r="H2" s="79">
        <v>19229.792004166877</v>
      </c>
      <c r="I2" s="79">
        <v>18494.022477091567</v>
      </c>
      <c r="J2" s="79">
        <v>18948.02810972388</v>
      </c>
      <c r="K2" s="79">
        <v>18266.899440874622</v>
      </c>
      <c r="L2" s="79">
        <v>14783.886400389201</v>
      </c>
      <c r="M2" s="79">
        <v>16398.724844157812</v>
      </c>
      <c r="N2" s="79">
        <v>16097.184505644851</v>
      </c>
      <c r="O2" s="79">
        <v>17005.15617960041</v>
      </c>
      <c r="P2" s="79">
        <v>15619.904947845214</v>
      </c>
      <c r="Q2" s="79">
        <v>14187.234094096004</v>
      </c>
      <c r="R2" s="79">
        <v>14016.142226858909</v>
      </c>
    </row>
    <row r="3" spans="1:18" ht="11.25" customHeight="1" x14ac:dyDescent="0.25">
      <c r="A3" s="53" t="s">
        <v>2</v>
      </c>
      <c r="B3" s="54" t="s">
        <v>3</v>
      </c>
      <c r="C3" s="80">
        <v>804.85171894346058</v>
      </c>
      <c r="D3" s="80">
        <v>1165.570738752024</v>
      </c>
      <c r="E3" s="80">
        <v>729.3379495301964</v>
      </c>
      <c r="F3" s="80">
        <v>1469.107810075755</v>
      </c>
      <c r="G3" s="80">
        <v>846.98123265439881</v>
      </c>
      <c r="H3" s="80">
        <v>2293.5731360120799</v>
      </c>
      <c r="I3" s="80">
        <v>1149.8353002409642</v>
      </c>
      <c r="J3" s="80">
        <v>1354.513996129308</v>
      </c>
      <c r="K3" s="80">
        <v>1435.3593778279524</v>
      </c>
      <c r="L3" s="80">
        <v>1651.4174039806157</v>
      </c>
      <c r="M3" s="80">
        <v>1481.7796035494925</v>
      </c>
      <c r="N3" s="80">
        <v>877.03799008518001</v>
      </c>
      <c r="O3" s="80">
        <v>1870.0802155035483</v>
      </c>
      <c r="P3" s="80">
        <v>419.92546954034611</v>
      </c>
      <c r="Q3" s="80">
        <v>326.39118062259331</v>
      </c>
      <c r="R3" s="80">
        <v>309.83451186482978</v>
      </c>
    </row>
    <row r="4" spans="1:18" ht="11.25" customHeight="1" x14ac:dyDescent="0.25">
      <c r="A4" s="56" t="s">
        <v>125</v>
      </c>
      <c r="B4" s="57" t="s">
        <v>126</v>
      </c>
      <c r="C4" s="3">
        <v>804.85171894346058</v>
      </c>
      <c r="D4" s="3">
        <v>1165.570738752024</v>
      </c>
      <c r="E4" s="3">
        <v>729.3379495301964</v>
      </c>
      <c r="F4" s="3">
        <v>1469.107810075755</v>
      </c>
      <c r="G4" s="3">
        <v>846.98123265439881</v>
      </c>
      <c r="H4" s="3">
        <v>2293.5731360120799</v>
      </c>
      <c r="I4" s="3">
        <v>1149.8353002409642</v>
      </c>
      <c r="J4" s="3">
        <v>1354.513996129308</v>
      </c>
      <c r="K4" s="3">
        <v>1435.3593778279524</v>
      </c>
      <c r="L4" s="3">
        <v>1651.4174039806157</v>
      </c>
      <c r="M4" s="3">
        <v>1481.7796035494925</v>
      </c>
      <c r="N4" s="3">
        <v>877.03799008518001</v>
      </c>
      <c r="O4" s="3">
        <v>1870.0802155035483</v>
      </c>
      <c r="P4" s="3">
        <v>419.92546954034611</v>
      </c>
      <c r="Q4" s="3">
        <v>326.39118062259331</v>
      </c>
      <c r="R4" s="3">
        <v>309.83451186482978</v>
      </c>
    </row>
    <row r="5" spans="1:18" ht="11.25" customHeight="1" x14ac:dyDescent="0.25">
      <c r="A5" s="59" t="s">
        <v>127</v>
      </c>
      <c r="B5" s="60" t="s">
        <v>128</v>
      </c>
      <c r="C5" s="2">
        <v>146.26729896413741</v>
      </c>
      <c r="D5" s="2">
        <v>479.24894208470397</v>
      </c>
      <c r="E5" s="2">
        <v>372.35472978923644</v>
      </c>
      <c r="F5" s="2">
        <v>1082.0462996819549</v>
      </c>
      <c r="G5" s="2">
        <v>602.8257955151588</v>
      </c>
      <c r="H5" s="2">
        <v>1287.3447024104596</v>
      </c>
      <c r="I5" s="2">
        <v>393.31294942240925</v>
      </c>
      <c r="J5" s="2">
        <v>409.09608404280164</v>
      </c>
      <c r="K5" s="2">
        <v>352.60047323042585</v>
      </c>
      <c r="L5" s="2">
        <v>364.7812924158535</v>
      </c>
      <c r="M5" s="2">
        <v>183.26140354949121</v>
      </c>
      <c r="N5" s="2">
        <v>441.10823194064812</v>
      </c>
      <c r="O5" s="2">
        <v>324.00546382528694</v>
      </c>
      <c r="P5" s="2">
        <v>288.81254646342484</v>
      </c>
      <c r="Q5" s="2">
        <v>204.52878062258731</v>
      </c>
      <c r="R5" s="2">
        <v>187.97093194928038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2.5552389023051778</v>
      </c>
      <c r="I6" s="1">
        <v>2.4693746399999998</v>
      </c>
      <c r="J6" s="1">
        <v>0</v>
      </c>
      <c r="K6" s="1">
        <v>2.4716793896640064</v>
      </c>
      <c r="L6" s="1">
        <v>0</v>
      </c>
      <c r="M6" s="1">
        <v>0</v>
      </c>
      <c r="N6" s="1">
        <v>2.9490000000000087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146.26729896413741</v>
      </c>
      <c r="D7" s="1">
        <v>196.45135488</v>
      </c>
      <c r="E7" s="1">
        <v>331.11151054581245</v>
      </c>
      <c r="F7" s="1">
        <v>1075.3129691005709</v>
      </c>
      <c r="G7" s="1">
        <v>585.38863859177479</v>
      </c>
      <c r="H7" s="1">
        <v>1257.0629675032924</v>
      </c>
      <c r="I7" s="1">
        <v>379.75175701452122</v>
      </c>
      <c r="J7" s="1">
        <v>402.36370403248964</v>
      </c>
      <c r="K7" s="1">
        <v>345.77193054650581</v>
      </c>
      <c r="L7" s="1">
        <v>309.32663957474949</v>
      </c>
      <c r="M7" s="1">
        <v>155.23859999999291</v>
      </c>
      <c r="N7" s="1">
        <v>431.72743377836809</v>
      </c>
      <c r="O7" s="1">
        <v>315.39620903385588</v>
      </c>
      <c r="P7" s="1">
        <v>282.38217727008066</v>
      </c>
      <c r="Q7" s="1">
        <v>200.2690615616483</v>
      </c>
      <c r="R7" s="1">
        <v>187.97093194928038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282.79758720470397</v>
      </c>
      <c r="E8" s="1">
        <v>41.243219243424001</v>
      </c>
      <c r="F8" s="1">
        <v>6.7333305813840001</v>
      </c>
      <c r="G8" s="1">
        <v>17.437156923383998</v>
      </c>
      <c r="H8" s="1">
        <v>27.726496004862039</v>
      </c>
      <c r="I8" s="1">
        <v>11.091817767888001</v>
      </c>
      <c r="J8" s="1">
        <v>6.7323800103119993</v>
      </c>
      <c r="K8" s="1">
        <v>4.3568632942559997</v>
      </c>
      <c r="L8" s="1">
        <v>55.454652841104</v>
      </c>
      <c r="M8" s="1">
        <v>28.022803549498295</v>
      </c>
      <c r="N8" s="1">
        <v>6.4317981622800326</v>
      </c>
      <c r="O8" s="1">
        <v>8.6092547914310789</v>
      </c>
      <c r="P8" s="1">
        <v>6.4303691933441831</v>
      </c>
      <c r="Q8" s="1">
        <v>4.2597190609389939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658.58441997932312</v>
      </c>
      <c r="D11" s="2">
        <v>686.32179666731997</v>
      </c>
      <c r="E11" s="2">
        <v>356.98321974095995</v>
      </c>
      <c r="F11" s="2">
        <v>387.06151039380001</v>
      </c>
      <c r="G11" s="2">
        <v>244.15543713924001</v>
      </c>
      <c r="H11" s="2">
        <v>1006.2284336016204</v>
      </c>
      <c r="I11" s="2">
        <v>738.27711377855508</v>
      </c>
      <c r="J11" s="2">
        <v>936.2952935665063</v>
      </c>
      <c r="K11" s="2">
        <v>1067.5545403975264</v>
      </c>
      <c r="L11" s="2">
        <v>1286.6361115647621</v>
      </c>
      <c r="M11" s="2">
        <v>1055.1270000000011</v>
      </c>
      <c r="N11" s="2">
        <v>381.13445814453183</v>
      </c>
      <c r="O11" s="2">
        <v>1515.6508516782612</v>
      </c>
      <c r="P11" s="2">
        <v>100.69523076922894</v>
      </c>
      <c r="Q11" s="2">
        <v>85.386000000006035</v>
      </c>
      <c r="R11" s="2">
        <v>76.196699687024562</v>
      </c>
    </row>
    <row r="12" spans="1:18" ht="11.25" customHeight="1" x14ac:dyDescent="0.25">
      <c r="A12" s="61" t="s">
        <v>14</v>
      </c>
      <c r="B12" s="62" t="s">
        <v>15</v>
      </c>
      <c r="C12" s="1">
        <v>658.58441997932312</v>
      </c>
      <c r="D12" s="1">
        <v>686.32179666731997</v>
      </c>
      <c r="E12" s="1">
        <v>356.98321974095995</v>
      </c>
      <c r="F12" s="1">
        <v>387.06151039380001</v>
      </c>
      <c r="G12" s="1">
        <v>244.15543713924001</v>
      </c>
      <c r="H12" s="1">
        <v>1006.2284336016204</v>
      </c>
      <c r="I12" s="1">
        <v>738.27711377855508</v>
      </c>
      <c r="J12" s="1">
        <v>936.2952935665063</v>
      </c>
      <c r="K12" s="1">
        <v>1067.5545403975264</v>
      </c>
      <c r="L12" s="1">
        <v>1286.6361115647621</v>
      </c>
      <c r="M12" s="1">
        <v>1055.1270000000011</v>
      </c>
      <c r="N12" s="1">
        <v>381.13445814453183</v>
      </c>
      <c r="O12" s="1">
        <v>1515.6508516782612</v>
      </c>
      <c r="P12" s="1">
        <v>100.69523076922894</v>
      </c>
      <c r="Q12" s="1">
        <v>85.386000000006035</v>
      </c>
      <c r="R12" s="1">
        <v>76.196699687024562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18.245237040000003</v>
      </c>
      <c r="J14" s="2">
        <v>9.1226185200000014</v>
      </c>
      <c r="K14" s="2">
        <v>15.204364200000002</v>
      </c>
      <c r="L14" s="2">
        <v>0</v>
      </c>
      <c r="M14" s="2">
        <v>243.39120000000014</v>
      </c>
      <c r="N14" s="2">
        <v>54.795300000000097</v>
      </c>
      <c r="O14" s="2">
        <v>30.423900000000017</v>
      </c>
      <c r="P14" s="2">
        <v>30.41769230769231</v>
      </c>
      <c r="Q14" s="2">
        <v>36.476399999999948</v>
      </c>
      <c r="R14" s="2">
        <v>45.666880228524882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59.721661826077636</v>
      </c>
      <c r="D21" s="80">
        <v>96.583767298200002</v>
      </c>
      <c r="E21" s="80">
        <v>259.34630117011204</v>
      </c>
      <c r="F21" s="80">
        <v>177.75221136083991</v>
      </c>
      <c r="G21" s="80">
        <v>93.515164025759731</v>
      </c>
      <c r="H21" s="80">
        <v>72.845069726416781</v>
      </c>
      <c r="I21" s="80">
        <v>6.2056132047001586</v>
      </c>
      <c r="J21" s="80">
        <v>61.22461594057134</v>
      </c>
      <c r="K21" s="80">
        <v>3.102822114445098</v>
      </c>
      <c r="L21" s="80">
        <v>6.0086087735400273</v>
      </c>
      <c r="M21" s="80">
        <v>3.1788618750737863</v>
      </c>
      <c r="N21" s="80">
        <v>3.1490056258245009</v>
      </c>
      <c r="O21" s="80">
        <v>3.1492499999998049</v>
      </c>
      <c r="P21" s="80">
        <v>3.1493747474745737</v>
      </c>
      <c r="Q21" s="80">
        <v>3.1495027647574969</v>
      </c>
      <c r="R21" s="80">
        <v>3.1488507036896114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59.721661826077636</v>
      </c>
      <c r="D30" s="3">
        <v>96.583767298200002</v>
      </c>
      <c r="E30" s="3">
        <v>259.34630117011204</v>
      </c>
      <c r="F30" s="3">
        <v>177.75221136083991</v>
      </c>
      <c r="G30" s="3">
        <v>93.515164025759731</v>
      </c>
      <c r="H30" s="3">
        <v>72.845069726416781</v>
      </c>
      <c r="I30" s="3">
        <v>6.2056132047001586</v>
      </c>
      <c r="J30" s="3">
        <v>61.22461594057134</v>
      </c>
      <c r="K30" s="3">
        <v>3.102822114445098</v>
      </c>
      <c r="L30" s="3">
        <v>6.0086087735400273</v>
      </c>
      <c r="M30" s="3">
        <v>3.1788618750737863</v>
      </c>
      <c r="N30" s="3">
        <v>3.1490056258245009</v>
      </c>
      <c r="O30" s="3">
        <v>3.1492499999998049</v>
      </c>
      <c r="P30" s="3">
        <v>3.1493747474745737</v>
      </c>
      <c r="Q30" s="3">
        <v>3.1495027647574969</v>
      </c>
      <c r="R30" s="3">
        <v>3.1488507036896114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118.90106755441202</v>
      </c>
      <c r="F34" s="2">
        <v>124.68473036589592</v>
      </c>
      <c r="G34" s="2">
        <v>87.173282413439736</v>
      </c>
      <c r="H34" s="2">
        <v>69.65892850949345</v>
      </c>
      <c r="I34" s="2">
        <v>0</v>
      </c>
      <c r="J34" s="2">
        <v>58.122135092195343</v>
      </c>
      <c r="K34" s="2">
        <v>0</v>
      </c>
      <c r="L34" s="2">
        <v>2.9061899735400272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9.6023000000000103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9.5593618260776267</v>
      </c>
      <c r="D43" s="2">
        <v>3.1078480328999998</v>
      </c>
      <c r="E43" s="2">
        <v>0</v>
      </c>
      <c r="F43" s="2">
        <v>3.2083043536439999</v>
      </c>
      <c r="G43" s="2">
        <v>3.1021085581200003</v>
      </c>
      <c r="H43" s="2">
        <v>3.1861412169233327</v>
      </c>
      <c r="I43" s="2">
        <v>6.2056132047001586</v>
      </c>
      <c r="J43" s="2">
        <v>3.102480848376</v>
      </c>
      <c r="K43" s="2">
        <v>3.102822114445098</v>
      </c>
      <c r="L43" s="2">
        <v>3.1024188000000001</v>
      </c>
      <c r="M43" s="2">
        <v>3.1788618750737863</v>
      </c>
      <c r="N43" s="2">
        <v>3.1490056258245009</v>
      </c>
      <c r="O43" s="2">
        <v>3.1492499999998049</v>
      </c>
      <c r="P43" s="2">
        <v>3.1493747474745737</v>
      </c>
      <c r="Q43" s="2">
        <v>3.1495027647574969</v>
      </c>
      <c r="R43" s="2">
        <v>3.1488507036896114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3.2397730542000005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40.56</v>
      </c>
      <c r="D45" s="2">
        <v>93.475919265300007</v>
      </c>
      <c r="E45" s="2">
        <v>140.4452336157</v>
      </c>
      <c r="F45" s="2">
        <v>49.859176641300003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40.56</v>
      </c>
      <c r="D49" s="1">
        <v>93.475919265300007</v>
      </c>
      <c r="E49" s="1">
        <v>140.4452336157</v>
      </c>
      <c r="F49" s="1">
        <v>49.859176641300003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20928.068856222773</v>
      </c>
      <c r="D52" s="80">
        <v>18853.973817784205</v>
      </c>
      <c r="E52" s="80">
        <v>19552.319565963982</v>
      </c>
      <c r="F52" s="80">
        <v>16927.76341653322</v>
      </c>
      <c r="G52" s="80">
        <v>17909.038780604176</v>
      </c>
      <c r="H52" s="80">
        <v>16863.37379842838</v>
      </c>
      <c r="I52" s="80">
        <v>17337.981563645902</v>
      </c>
      <c r="J52" s="80">
        <v>17532.289497654001</v>
      </c>
      <c r="K52" s="80">
        <v>16828.437240932224</v>
      </c>
      <c r="L52" s="80">
        <v>13126.460387635045</v>
      </c>
      <c r="M52" s="80">
        <v>14913.766378733244</v>
      </c>
      <c r="N52" s="80">
        <v>15215.710509933846</v>
      </c>
      <c r="O52" s="80">
        <v>15131.926714096862</v>
      </c>
      <c r="P52" s="80">
        <v>15196.830103557393</v>
      </c>
      <c r="Q52" s="80">
        <v>13857.693410708653</v>
      </c>
      <c r="R52" s="80">
        <v>13703.015862207896</v>
      </c>
    </row>
    <row r="53" spans="1:18" ht="11.25" customHeight="1" x14ac:dyDescent="0.25">
      <c r="A53" s="56" t="s">
        <v>74</v>
      </c>
      <c r="B53" s="57" t="s">
        <v>75</v>
      </c>
      <c r="C53" s="3">
        <v>973.881818308947</v>
      </c>
      <c r="D53" s="3">
        <v>900.17405689543216</v>
      </c>
      <c r="E53" s="3">
        <v>861.79564240545608</v>
      </c>
      <c r="F53" s="3">
        <v>108.77287509158403</v>
      </c>
      <c r="G53" s="3">
        <v>144.17647050351601</v>
      </c>
      <c r="H53" s="3">
        <v>181.92752811418228</v>
      </c>
      <c r="I53" s="3">
        <v>119.57460656961602</v>
      </c>
      <c r="J53" s="3">
        <v>135.52677528508801</v>
      </c>
      <c r="K53" s="3">
        <v>137.63084915487602</v>
      </c>
      <c r="L53" s="3">
        <v>92.313061355988012</v>
      </c>
      <c r="M53" s="3">
        <v>129.76173257865455</v>
      </c>
      <c r="N53" s="3">
        <v>141.42501928205715</v>
      </c>
      <c r="O53" s="3">
        <v>67.660495214274064</v>
      </c>
      <c r="P53" s="3">
        <v>83.311595651483657</v>
      </c>
      <c r="Q53" s="3">
        <v>69.896681423674451</v>
      </c>
      <c r="R53" s="3">
        <v>74.727862958987274</v>
      </c>
    </row>
    <row r="54" spans="1:18" ht="11.25" customHeight="1" x14ac:dyDescent="0.25">
      <c r="A54" s="56" t="s">
        <v>152</v>
      </c>
      <c r="B54" s="57" t="s">
        <v>153</v>
      </c>
      <c r="C54" s="3">
        <v>19954.187037913827</v>
      </c>
      <c r="D54" s="3">
        <v>17953.799760888771</v>
      </c>
      <c r="E54" s="3">
        <v>18690.523923558525</v>
      </c>
      <c r="F54" s="3">
        <v>16818.990541441635</v>
      </c>
      <c r="G54" s="3">
        <v>17764.86231010066</v>
      </c>
      <c r="H54" s="3">
        <v>16681.446270314198</v>
      </c>
      <c r="I54" s="3">
        <v>17218.406957076288</v>
      </c>
      <c r="J54" s="3">
        <v>17396.762722368912</v>
      </c>
      <c r="K54" s="3">
        <v>16690.806391777347</v>
      </c>
      <c r="L54" s="3">
        <v>13034.147326279057</v>
      </c>
      <c r="M54" s="3">
        <v>14784.00464615459</v>
      </c>
      <c r="N54" s="3">
        <v>15074.28549065179</v>
      </c>
      <c r="O54" s="3">
        <v>15064.266218882589</v>
      </c>
      <c r="P54" s="3">
        <v>15113.51850790591</v>
      </c>
      <c r="Q54" s="3">
        <v>13787.796729284979</v>
      </c>
      <c r="R54" s="3">
        <v>13628.287999248909</v>
      </c>
    </row>
    <row r="55" spans="1:18" ht="11.25" customHeight="1" x14ac:dyDescent="0.25">
      <c r="A55" s="59" t="s">
        <v>76</v>
      </c>
      <c r="B55" s="60" t="s">
        <v>77</v>
      </c>
      <c r="C55" s="2">
        <v>5518.3890379138293</v>
      </c>
      <c r="D55" s="2">
        <v>5133.4550983399677</v>
      </c>
      <c r="E55" s="2">
        <v>5090.7675339146872</v>
      </c>
      <c r="F55" s="2">
        <v>5213.2499147848321</v>
      </c>
      <c r="G55" s="2">
        <v>5528.1866909326563</v>
      </c>
      <c r="H55" s="2">
        <v>5298.3862703141995</v>
      </c>
      <c r="I55" s="2">
        <v>5518.8236045594876</v>
      </c>
      <c r="J55" s="2">
        <v>5600.5164908745128</v>
      </c>
      <c r="K55" s="2">
        <v>5597.2990574965443</v>
      </c>
      <c r="L55" s="2">
        <v>4117.1691153382562</v>
      </c>
      <c r="M55" s="2">
        <v>4917.7846275832644</v>
      </c>
      <c r="N55" s="2">
        <v>4582.9215458602193</v>
      </c>
      <c r="O55" s="2">
        <v>4300.3182188825849</v>
      </c>
      <c r="P55" s="2">
        <v>4279.2665079059061</v>
      </c>
      <c r="Q55" s="2">
        <v>4435.4147292849821</v>
      </c>
      <c r="R55" s="2">
        <v>4186.5179992489047</v>
      </c>
    </row>
    <row r="56" spans="1:18" ht="11.25" customHeight="1" x14ac:dyDescent="0.25">
      <c r="A56" s="59" t="s">
        <v>78</v>
      </c>
      <c r="B56" s="60" t="s">
        <v>79</v>
      </c>
      <c r="C56" s="2">
        <v>13271.18</v>
      </c>
      <c r="D56" s="2">
        <v>11827.461789748802</v>
      </c>
      <c r="E56" s="2">
        <v>12493.504733111999</v>
      </c>
      <c r="F56" s="2">
        <v>11605.740626656801</v>
      </c>
      <c r="G56" s="2">
        <v>12236.675619168002</v>
      </c>
      <c r="H56" s="2">
        <v>11383.06</v>
      </c>
      <c r="I56" s="2">
        <v>11699.5833525168</v>
      </c>
      <c r="J56" s="2">
        <v>11796.2462314944</v>
      </c>
      <c r="K56" s="2">
        <v>11093.507334280801</v>
      </c>
      <c r="L56" s="2">
        <v>8916.9782109408006</v>
      </c>
      <c r="M56" s="2">
        <v>9866.2200185713245</v>
      </c>
      <c r="N56" s="2">
        <v>10072.39994479157</v>
      </c>
      <c r="O56" s="2">
        <v>10344.620000000004</v>
      </c>
      <c r="P56" s="2">
        <v>10361.780000000004</v>
      </c>
      <c r="Q56" s="2">
        <v>9117.4199999999964</v>
      </c>
      <c r="R56" s="2">
        <v>9204.2600000000039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1164.6179999999988</v>
      </c>
      <c r="D58" s="2">
        <v>992.88287280000009</v>
      </c>
      <c r="E58" s="2">
        <v>1106.2516565318401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418.96400000000028</v>
      </c>
      <c r="O58" s="2">
        <v>419.32800000000032</v>
      </c>
      <c r="P58" s="2">
        <v>472.4719999999997</v>
      </c>
      <c r="Q58" s="2">
        <v>234.96199999999982</v>
      </c>
      <c r="R58" s="2">
        <v>237.50999999999988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1.2870000000000219</v>
      </c>
      <c r="O59" s="80">
        <v>0</v>
      </c>
      <c r="P59" s="80">
        <v>0</v>
      </c>
      <c r="Q59" s="80">
        <v>0</v>
      </c>
      <c r="R59" s="80">
        <v>0.14300208249294125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1.2870000000000219</v>
      </c>
      <c r="O60" s="3">
        <v>0</v>
      </c>
      <c r="P60" s="3">
        <v>0</v>
      </c>
      <c r="Q60" s="3">
        <v>0</v>
      </c>
      <c r="R60" s="3">
        <v>0.14300208249294125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329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0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328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128.37805262753332</v>
      </c>
      <c r="D2" s="79">
        <v>8.8722824629679984</v>
      </c>
      <c r="E2" s="79">
        <v>34.017205213583992</v>
      </c>
      <c r="F2" s="79">
        <v>38.670367548348025</v>
      </c>
      <c r="G2" s="79">
        <v>43.180342327944018</v>
      </c>
      <c r="H2" s="79">
        <v>34.591594219158772</v>
      </c>
      <c r="I2" s="79">
        <v>34.164287999999999</v>
      </c>
      <c r="J2" s="79">
        <v>12.387921592031997</v>
      </c>
      <c r="K2" s="79">
        <v>98.892628692876002</v>
      </c>
      <c r="L2" s="79">
        <v>172.13987881116023</v>
      </c>
      <c r="M2" s="79">
        <v>12.536018904280279</v>
      </c>
      <c r="N2" s="79">
        <v>0.39960000000000678</v>
      </c>
      <c r="O2" s="79">
        <v>0.53279572304524792</v>
      </c>
      <c r="P2" s="79">
        <v>0.35520289118534226</v>
      </c>
      <c r="Q2" s="79">
        <v>4.439944262741774E-2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21.165589953108004</v>
      </c>
      <c r="F3" s="80">
        <v>27.367855560000002</v>
      </c>
      <c r="G3" s="80">
        <v>30.577868504856006</v>
      </c>
      <c r="H3" s="80">
        <v>27.397894219158772</v>
      </c>
      <c r="I3" s="80">
        <v>21.286109880000001</v>
      </c>
      <c r="J3" s="80">
        <v>6.0084944320319975</v>
      </c>
      <c r="K3" s="80">
        <v>63.858329640000008</v>
      </c>
      <c r="L3" s="80">
        <v>161.17534935104419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21.165589953108004</v>
      </c>
      <c r="F4" s="3">
        <v>27.367855560000002</v>
      </c>
      <c r="G4" s="3">
        <v>30.577868504856006</v>
      </c>
      <c r="H4" s="3">
        <v>27.397894219158772</v>
      </c>
      <c r="I4" s="3">
        <v>21.286109880000001</v>
      </c>
      <c r="J4" s="3">
        <v>6.0084944320319975</v>
      </c>
      <c r="K4" s="3">
        <v>63.858329640000008</v>
      </c>
      <c r="L4" s="3">
        <v>161.17534935104419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21.165589953108004</v>
      </c>
      <c r="F14" s="2">
        <v>27.367855560000002</v>
      </c>
      <c r="G14" s="2">
        <v>30.577868504856006</v>
      </c>
      <c r="H14" s="2">
        <v>27.397894219158772</v>
      </c>
      <c r="I14" s="2">
        <v>21.286109880000001</v>
      </c>
      <c r="J14" s="2">
        <v>6.0084944320319975</v>
      </c>
      <c r="K14" s="2">
        <v>63.858329640000008</v>
      </c>
      <c r="L14" s="2">
        <v>161.17534935104419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116.10429886373416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116.10429886373416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116.10429886373416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12.273753763799174</v>
      </c>
      <c r="D52" s="80">
        <v>8.8722824629679984</v>
      </c>
      <c r="E52" s="80">
        <v>12.851615260475992</v>
      </c>
      <c r="F52" s="80">
        <v>11.302511988348021</v>
      </c>
      <c r="G52" s="80">
        <v>12.602473823088014</v>
      </c>
      <c r="H52" s="80">
        <v>7.1937000000000015</v>
      </c>
      <c r="I52" s="80">
        <v>12.878178120000001</v>
      </c>
      <c r="J52" s="80">
        <v>6.3794271600000005</v>
      </c>
      <c r="K52" s="80">
        <v>35.034299052875987</v>
      </c>
      <c r="L52" s="80">
        <v>10.964529460116044</v>
      </c>
      <c r="M52" s="80">
        <v>12.536018904280279</v>
      </c>
      <c r="N52" s="80">
        <v>0.39960000000000678</v>
      </c>
      <c r="O52" s="80">
        <v>0.53279572304524792</v>
      </c>
      <c r="P52" s="80">
        <v>0.35520289118534226</v>
      </c>
      <c r="Q52" s="80">
        <v>4.439944262741774E-2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8.3955618421052662</v>
      </c>
      <c r="D53" s="3">
        <v>3.9283593029999992</v>
      </c>
      <c r="E53" s="3">
        <v>9.1408751870039904</v>
      </c>
      <c r="F53" s="3">
        <v>7.9647866547480213</v>
      </c>
      <c r="G53" s="3">
        <v>9.430974832752014</v>
      </c>
      <c r="H53" s="3">
        <v>3.1977000000000078</v>
      </c>
      <c r="I53" s="3">
        <v>9.1602997200000011</v>
      </c>
      <c r="J53" s="3">
        <v>1.1743974000000001</v>
      </c>
      <c r="K53" s="3">
        <v>30.733345783403987</v>
      </c>
      <c r="L53" s="3">
        <v>4.4608075962120441</v>
      </c>
      <c r="M53" s="3">
        <v>4.4923505223186515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3.8781919216939089</v>
      </c>
      <c r="D54" s="3">
        <v>4.9439231599679996</v>
      </c>
      <c r="E54" s="3">
        <v>3.7107400734720004</v>
      </c>
      <c r="F54" s="3">
        <v>3.3377253335999999</v>
      </c>
      <c r="G54" s="3">
        <v>3.171498990336</v>
      </c>
      <c r="H54" s="3">
        <v>3.9959999999999933</v>
      </c>
      <c r="I54" s="3">
        <v>3.7178783999999996</v>
      </c>
      <c r="J54" s="3">
        <v>5.2050297600000004</v>
      </c>
      <c r="K54" s="3">
        <v>4.3009532694720001</v>
      </c>
      <c r="L54" s="3">
        <v>6.5037218639039995</v>
      </c>
      <c r="M54" s="3">
        <v>8.0436683819616288</v>
      </c>
      <c r="N54" s="3">
        <v>0.39960000000000678</v>
      </c>
      <c r="O54" s="3">
        <v>0.53279572304524792</v>
      </c>
      <c r="P54" s="3">
        <v>0.35520289118534226</v>
      </c>
      <c r="Q54" s="3">
        <v>4.439944262741774E-2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3.8781919216939089</v>
      </c>
      <c r="D57" s="2">
        <v>4.9439231599679996</v>
      </c>
      <c r="E57" s="2">
        <v>3.7107400734720004</v>
      </c>
      <c r="F57" s="2">
        <v>3.3377253335999999</v>
      </c>
      <c r="G57" s="2">
        <v>3.171498990336</v>
      </c>
      <c r="H57" s="2">
        <v>3.9959999999999933</v>
      </c>
      <c r="I57" s="2">
        <v>3.7178783999999996</v>
      </c>
      <c r="J57" s="2">
        <v>5.2050297600000004</v>
      </c>
      <c r="K57" s="2">
        <v>4.3009532694720001</v>
      </c>
      <c r="L57" s="2">
        <v>6.5037218639039995</v>
      </c>
      <c r="M57" s="2">
        <v>8.0436683819616288</v>
      </c>
      <c r="N57" s="2">
        <v>0.39960000000000678</v>
      </c>
      <c r="O57" s="2">
        <v>0.53279572304524792</v>
      </c>
      <c r="P57" s="2">
        <v>0.35520289118534226</v>
      </c>
      <c r="Q57" s="2">
        <v>4.439944262741774E-2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3.1668000000000087</v>
      </c>
      <c r="R64" s="82">
        <v>7.3164045144091396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3.1668000000000087</v>
      </c>
      <c r="R67" s="83">
        <v>7.3164045144091396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327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144.25876621059405</v>
      </c>
      <c r="D2" s="79">
        <v>131.95118880000001</v>
      </c>
      <c r="E2" s="79">
        <v>86.255976723480003</v>
      </c>
      <c r="F2" s="79">
        <v>11.4300456426</v>
      </c>
      <c r="G2" s="79">
        <v>11.430004821300001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2.8275767424817739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144.25876621059405</v>
      </c>
      <c r="D3" s="80">
        <v>131.95118880000001</v>
      </c>
      <c r="E3" s="80">
        <v>86.255976723480003</v>
      </c>
      <c r="F3" s="80">
        <v>11.4300456426</v>
      </c>
      <c r="G3" s="80">
        <v>11.430004821300001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2.8275767424817739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144.25876621059405</v>
      </c>
      <c r="D4" s="3">
        <v>131.95118880000001</v>
      </c>
      <c r="E4" s="3">
        <v>86.255976723480003</v>
      </c>
      <c r="F4" s="3">
        <v>11.4300456426</v>
      </c>
      <c r="G4" s="3">
        <v>11.430004821300001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2.8275767424817739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31.413676383106385</v>
      </c>
      <c r="D10" s="2">
        <v>34.289892000000002</v>
      </c>
      <c r="E10" s="2">
        <v>34.289728714799999</v>
      </c>
      <c r="F10" s="2">
        <v>11.4300456426</v>
      </c>
      <c r="G10" s="2">
        <v>11.430004821300001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2.8275767424817739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112.84508982748767</v>
      </c>
      <c r="D11" s="2">
        <v>97.661296800000002</v>
      </c>
      <c r="E11" s="2">
        <v>51.966248008680004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112.84508982748767</v>
      </c>
      <c r="D12" s="1">
        <v>97.661296800000002</v>
      </c>
      <c r="E12" s="1">
        <v>51.966248008680004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326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778.55921109106771</v>
      </c>
      <c r="D2" s="79">
        <v>793.21908760055999</v>
      </c>
      <c r="E2" s="79">
        <v>1064.00131858386</v>
      </c>
      <c r="F2" s="79">
        <v>1250.8833462019197</v>
      </c>
      <c r="G2" s="79">
        <v>1273.5580464018121</v>
      </c>
      <c r="H2" s="79">
        <v>1074.6496211866684</v>
      </c>
      <c r="I2" s="79">
        <v>1072.562943124512</v>
      </c>
      <c r="J2" s="79">
        <v>1172.5323692153399</v>
      </c>
      <c r="K2" s="79">
        <v>953.86314907187989</v>
      </c>
      <c r="L2" s="79">
        <v>903.78603127799988</v>
      </c>
      <c r="M2" s="79">
        <v>1114.1942968362375</v>
      </c>
      <c r="N2" s="79">
        <v>1100.3974762084674</v>
      </c>
      <c r="O2" s="79">
        <v>1159.4029999999984</v>
      </c>
      <c r="P2" s="79">
        <v>1084.8881175139045</v>
      </c>
      <c r="Q2" s="79">
        <v>1022.591</v>
      </c>
      <c r="R2" s="79">
        <v>1006.3749308148986</v>
      </c>
    </row>
    <row r="3" spans="1:18" ht="11.25" customHeight="1" x14ac:dyDescent="0.25">
      <c r="A3" s="53" t="s">
        <v>2</v>
      </c>
      <c r="B3" s="54" t="s">
        <v>3</v>
      </c>
      <c r="C3" s="80">
        <v>778.55921109106771</v>
      </c>
      <c r="D3" s="80">
        <v>793.21908760055999</v>
      </c>
      <c r="E3" s="80">
        <v>1064.00131858386</v>
      </c>
      <c r="F3" s="80">
        <v>1250.8833462019197</v>
      </c>
      <c r="G3" s="80">
        <v>1273.5580464018121</v>
      </c>
      <c r="H3" s="80">
        <v>1074.6496211866684</v>
      </c>
      <c r="I3" s="80">
        <v>1059.1253317385999</v>
      </c>
      <c r="J3" s="80">
        <v>1158.7109050553399</v>
      </c>
      <c r="K3" s="80">
        <v>933.50680772939984</v>
      </c>
      <c r="L3" s="80">
        <v>903.78603127799988</v>
      </c>
      <c r="M3" s="80">
        <v>1114.1942968362375</v>
      </c>
      <c r="N3" s="80">
        <v>1100.3974762084674</v>
      </c>
      <c r="O3" s="80">
        <v>1159.4029999999984</v>
      </c>
      <c r="P3" s="80">
        <v>1084.8881175139045</v>
      </c>
      <c r="Q3" s="80">
        <v>1022.591</v>
      </c>
      <c r="R3" s="80">
        <v>959.14943081489866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778.55921109106771</v>
      </c>
      <c r="D15" s="3">
        <v>793.21908760055999</v>
      </c>
      <c r="E15" s="3">
        <v>1064.00131858386</v>
      </c>
      <c r="F15" s="3">
        <v>1250.8833462019197</v>
      </c>
      <c r="G15" s="3">
        <v>1273.5580464018121</v>
      </c>
      <c r="H15" s="3">
        <v>1074.6496211866684</v>
      </c>
      <c r="I15" s="3">
        <v>1059.1253317385999</v>
      </c>
      <c r="J15" s="3">
        <v>1158.7109050553399</v>
      </c>
      <c r="K15" s="3">
        <v>933.50680772939984</v>
      </c>
      <c r="L15" s="3">
        <v>903.78603127799988</v>
      </c>
      <c r="M15" s="3">
        <v>1114.1942968362375</v>
      </c>
      <c r="N15" s="3">
        <v>1100.3974762084674</v>
      </c>
      <c r="O15" s="3">
        <v>1159.4029999999984</v>
      </c>
      <c r="P15" s="3">
        <v>1084.8881175139045</v>
      </c>
      <c r="Q15" s="3">
        <v>1022.591</v>
      </c>
      <c r="R15" s="3">
        <v>959.14943081489866</v>
      </c>
    </row>
    <row r="16" spans="1:18" ht="11.25" customHeight="1" x14ac:dyDescent="0.25">
      <c r="A16" s="59" t="s">
        <v>20</v>
      </c>
      <c r="B16" s="60" t="s">
        <v>21</v>
      </c>
      <c r="C16" s="2">
        <v>701.54715033942</v>
      </c>
      <c r="D16" s="2">
        <v>672.78107879999993</v>
      </c>
      <c r="E16" s="2">
        <v>891.42418859327995</v>
      </c>
      <c r="F16" s="2">
        <v>1008.9601848</v>
      </c>
      <c r="G16" s="2">
        <v>1047.4410636000123</v>
      </c>
      <c r="H16" s="2">
        <v>948.69142467631775</v>
      </c>
      <c r="I16" s="2">
        <v>931.15933260876</v>
      </c>
      <c r="J16" s="2">
        <v>1053.7359433581598</v>
      </c>
      <c r="K16" s="2">
        <v>832.63064933519991</v>
      </c>
      <c r="L16" s="2">
        <v>792.87524999999994</v>
      </c>
      <c r="M16" s="2">
        <v>1045.733757877663</v>
      </c>
      <c r="N16" s="2">
        <v>1042.9260000000093</v>
      </c>
      <c r="O16" s="2">
        <v>1092.9209999999985</v>
      </c>
      <c r="P16" s="2">
        <v>994.24216431785078</v>
      </c>
      <c r="Q16" s="2">
        <v>948.28900000000021</v>
      </c>
      <c r="R16" s="2">
        <v>905.76799999999844</v>
      </c>
    </row>
    <row r="17" spans="1:18" ht="11.25" customHeight="1" x14ac:dyDescent="0.25">
      <c r="A17" s="64" t="s">
        <v>23</v>
      </c>
      <c r="B17" s="60" t="s">
        <v>24</v>
      </c>
      <c r="C17" s="2">
        <v>39.96200000000001</v>
      </c>
      <c r="D17" s="2">
        <v>83.290625800560008</v>
      </c>
      <c r="E17" s="2">
        <v>108.25104791448004</v>
      </c>
      <c r="F17" s="2">
        <v>184.68162284903974</v>
      </c>
      <c r="G17" s="2">
        <v>179.29552319999999</v>
      </c>
      <c r="H17" s="2">
        <v>75.047962919776808</v>
      </c>
      <c r="I17" s="2">
        <v>69.232924800000006</v>
      </c>
      <c r="J17" s="2">
        <v>69.697362337200062</v>
      </c>
      <c r="K17" s="2">
        <v>71.895729599999996</v>
      </c>
      <c r="L17" s="2">
        <v>77.665139999999994</v>
      </c>
      <c r="M17" s="2">
        <v>62.440146288639426</v>
      </c>
      <c r="N17" s="2">
        <v>51.622000000000206</v>
      </c>
      <c r="O17" s="2">
        <v>60.632000000000147</v>
      </c>
      <c r="P17" s="2">
        <v>65.295999999999779</v>
      </c>
      <c r="Q17" s="2">
        <v>54.801999999999822</v>
      </c>
      <c r="R17" s="2">
        <v>35.831430814900109</v>
      </c>
    </row>
    <row r="18" spans="1:18" ht="11.25" customHeight="1" x14ac:dyDescent="0.25">
      <c r="A18" s="65" t="s">
        <v>133</v>
      </c>
      <c r="B18" s="60" t="s">
        <v>22</v>
      </c>
      <c r="C18" s="2">
        <v>37.050060751647749</v>
      </c>
      <c r="D18" s="2">
        <v>37.147382999999998</v>
      </c>
      <c r="E18" s="2">
        <v>64.326082076100008</v>
      </c>
      <c r="F18" s="2">
        <v>50.620208137200009</v>
      </c>
      <c r="G18" s="2">
        <v>46.821459601800001</v>
      </c>
      <c r="H18" s="2">
        <v>48.790233590573948</v>
      </c>
      <c r="I18" s="2">
        <v>54.292492285199998</v>
      </c>
      <c r="J18" s="2">
        <v>33.059660481900004</v>
      </c>
      <c r="K18" s="2">
        <v>28.980428794200002</v>
      </c>
      <c r="L18" s="2">
        <v>31.026637278000003</v>
      </c>
      <c r="M18" s="2">
        <v>3.9003926699351505</v>
      </c>
      <c r="N18" s="2">
        <v>5.8494762084578111</v>
      </c>
      <c r="O18" s="2">
        <v>5.8500000000000183</v>
      </c>
      <c r="P18" s="2">
        <v>25.349953196053981</v>
      </c>
      <c r="Q18" s="2">
        <v>19.500000000000007</v>
      </c>
      <c r="R18" s="2">
        <v>17.550000000000015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6.6213304156800579</v>
      </c>
      <c r="G19" s="2">
        <v>0</v>
      </c>
      <c r="H19" s="2">
        <v>2.1199999999999917</v>
      </c>
      <c r="I19" s="2">
        <v>4.4405820446400002</v>
      </c>
      <c r="J19" s="2">
        <v>2.21793887808</v>
      </c>
      <c r="K19" s="2">
        <v>0</v>
      </c>
      <c r="L19" s="2">
        <v>2.219004</v>
      </c>
      <c r="M19" s="2">
        <v>2.1199999999999917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13.437611385912001</v>
      </c>
      <c r="J59" s="80">
        <v>13.821464160000001</v>
      </c>
      <c r="K59" s="80">
        <v>20.35634134248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47.22549999999984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20.35634134248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13.437611385912001</v>
      </c>
      <c r="J61" s="3">
        <v>13.821464160000001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47.22549999999984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0.9378432000000001</v>
      </c>
      <c r="H64" s="82">
        <v>1.7919569980354695</v>
      </c>
      <c r="I64" s="82">
        <v>15.591726935999999</v>
      </c>
      <c r="J64" s="82">
        <v>16.458138303840027</v>
      </c>
      <c r="K64" s="82">
        <v>6.0960276921602015</v>
      </c>
      <c r="L64" s="82">
        <v>0</v>
      </c>
      <c r="M64" s="82">
        <v>2.4640676174691492</v>
      </c>
      <c r="N64" s="82">
        <v>0.896001402577286</v>
      </c>
      <c r="O64" s="82">
        <v>0.78402482808911689</v>
      </c>
      <c r="P64" s="82">
        <v>2.800002304898725</v>
      </c>
      <c r="Q64" s="82">
        <v>2.4640000000000417</v>
      </c>
      <c r="R64" s="82">
        <v>128.33199999999974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0.9378432000000001</v>
      </c>
      <c r="H65" s="83">
        <v>1.7919569980354695</v>
      </c>
      <c r="I65" s="83">
        <v>0.9378432000000001</v>
      </c>
      <c r="J65" s="83">
        <v>1.4055456038400262</v>
      </c>
      <c r="K65" s="83">
        <v>6.0960276921602015</v>
      </c>
      <c r="L65" s="83">
        <v>0</v>
      </c>
      <c r="M65" s="83">
        <v>2.4640676174691492</v>
      </c>
      <c r="N65" s="83">
        <v>0.896001402577286</v>
      </c>
      <c r="O65" s="83">
        <v>0.78402482808911689</v>
      </c>
      <c r="P65" s="83">
        <v>2.800002304898725</v>
      </c>
      <c r="Q65" s="83">
        <v>2.4640000000000417</v>
      </c>
      <c r="R65" s="83">
        <v>76.831999999999908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14.653883735999999</v>
      </c>
      <c r="J68" s="83">
        <v>15.0525927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51.499999999999822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8" t="s">
        <v>217</v>
      </c>
      <c r="B1" s="9" t="s">
        <v>352</v>
      </c>
      <c r="C1" s="8">
        <v>2000</v>
      </c>
      <c r="D1" s="8">
        <v>2001</v>
      </c>
      <c r="E1" s="8">
        <v>2002</v>
      </c>
      <c r="F1" s="8">
        <v>2003</v>
      </c>
      <c r="G1" s="8">
        <v>2004</v>
      </c>
      <c r="H1" s="8">
        <v>2005</v>
      </c>
      <c r="I1" s="8">
        <v>2006</v>
      </c>
      <c r="J1" s="8">
        <v>2007</v>
      </c>
      <c r="K1" s="8">
        <v>2008</v>
      </c>
      <c r="L1" s="8">
        <v>2009</v>
      </c>
      <c r="M1" s="8">
        <v>2010</v>
      </c>
      <c r="N1" s="8">
        <v>2011</v>
      </c>
      <c r="O1" s="8">
        <v>2012</v>
      </c>
      <c r="P1" s="8">
        <v>2013</v>
      </c>
      <c r="Q1" s="8">
        <v>2014</v>
      </c>
      <c r="R1" s="8">
        <v>2015</v>
      </c>
    </row>
    <row r="2" spans="1:18" ht="11.25" customHeight="1" x14ac:dyDescent="0.25">
      <c r="A2" s="10"/>
      <c r="B2" s="30" t="s">
        <v>160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11.25" customHeight="1" x14ac:dyDescent="0.25">
      <c r="A3" s="31" t="s">
        <v>301</v>
      </c>
      <c r="B3" s="32" t="str">
        <f ca="1">HYPERLINK("#"&amp;CELL("address",TOTAL!$C$2),"TOTAL")</f>
        <v>TOTAL</v>
      </c>
      <c r="C3" s="33">
        <f>TOTAL!C$2</f>
        <v>4003475.3986075688</v>
      </c>
      <c r="D3" s="33">
        <f>TOTAL!D$2</f>
        <v>4069655.3553501619</v>
      </c>
      <c r="E3" s="33">
        <f>TOTAL!E$2</f>
        <v>4055048.6256305762</v>
      </c>
      <c r="F3" s="33">
        <f>TOTAL!F$2</f>
        <v>4160910.4786738544</v>
      </c>
      <c r="G3" s="33">
        <f>TOTAL!G$2</f>
        <v>4165227.8477869118</v>
      </c>
      <c r="H3" s="33">
        <f>TOTAL!H$2</f>
        <v>4142896.6408548756</v>
      </c>
      <c r="I3" s="33">
        <f>TOTAL!I$2</f>
        <v>4162343.4984963122</v>
      </c>
      <c r="J3" s="33">
        <f>TOTAL!J$2</f>
        <v>4100637.3398374273</v>
      </c>
      <c r="K3" s="33">
        <f>TOTAL!K$2</f>
        <v>4017814.4005228281</v>
      </c>
      <c r="L3" s="33">
        <f>TOTAL!L$2</f>
        <v>3693686.0529085961</v>
      </c>
      <c r="M3" s="33">
        <f>TOTAL!M$2</f>
        <v>3813887.3601234737</v>
      </c>
      <c r="N3" s="33">
        <f>TOTAL!N$2</f>
        <v>3668744.2243763302</v>
      </c>
      <c r="O3" s="33">
        <f>TOTAL!O$2</f>
        <v>3643131.3560920837</v>
      </c>
      <c r="P3" s="33">
        <f>TOTAL!P$2</f>
        <v>3555973.9120490365</v>
      </c>
      <c r="Q3" s="33">
        <f>TOTAL!Q$2</f>
        <v>3379458.9301768644</v>
      </c>
      <c r="R3" s="33">
        <f>TOTAL!R$2</f>
        <v>3418723.8349731965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1400249.4878724448</v>
      </c>
      <c r="D4" s="35">
        <f>TITOT!D$2</f>
        <v>1430725.9578307145</v>
      </c>
      <c r="E4" s="35">
        <f>TITOT!E$2</f>
        <v>1453090.4643270138</v>
      </c>
      <c r="F4" s="35">
        <f>TITOT!F$2</f>
        <v>1509252.2033406023</v>
      </c>
      <c r="G4" s="35">
        <f>TITOT!G$2</f>
        <v>1498023.368094323</v>
      </c>
      <c r="H4" s="35">
        <f>TITOT!H$2</f>
        <v>1488035.0714255488</v>
      </c>
      <c r="I4" s="35">
        <f>TITOT!I$2</f>
        <v>1517851.8721864249</v>
      </c>
      <c r="J4" s="35">
        <f>TITOT!J$2</f>
        <v>1527109.5090373042</v>
      </c>
      <c r="K4" s="35">
        <f>TITOT!K$2</f>
        <v>1448354.2431927889</v>
      </c>
      <c r="L4" s="35">
        <f>TITOT!L$2</f>
        <v>1319726.219894384</v>
      </c>
      <c r="M4" s="35">
        <f>TITOT!M$2</f>
        <v>1357703.1159930595</v>
      </c>
      <c r="N4" s="35">
        <f>TITOT!N$2</f>
        <v>1334987.5799105321</v>
      </c>
      <c r="O4" s="35">
        <f>TITOT!O$2</f>
        <v>1337935.0625709337</v>
      </c>
      <c r="P4" s="35">
        <f>TITOT!P$2</f>
        <v>1261602.5878170605</v>
      </c>
      <c r="Q4" s="35">
        <f>TITOT!Q$2</f>
        <v>1174919.6320037923</v>
      </c>
      <c r="R4" s="35">
        <f>TITOT!R$2</f>
        <v>1166192.396100637</v>
      </c>
    </row>
    <row r="5" spans="1:18" ht="11.25" customHeight="1" x14ac:dyDescent="0.25">
      <c r="A5" s="36" t="s">
        <v>334</v>
      </c>
      <c r="B5" s="32" t="str">
        <f ca="1">HYPERLINK("#"&amp;CELL("address",tipgt!$C$2),"tipgt")</f>
        <v>tipgt</v>
      </c>
      <c r="C5" s="37">
        <f>tipgt!C$2</f>
        <v>1347419.8828657595</v>
      </c>
      <c r="D5" s="37">
        <f>tipgt!D$2</f>
        <v>1376873.8577290322</v>
      </c>
      <c r="E5" s="37">
        <f>tipgt!E$2</f>
        <v>1401695.4393630519</v>
      </c>
      <c r="F5" s="37">
        <f>tipgt!F$2</f>
        <v>1448974.2390547274</v>
      </c>
      <c r="G5" s="37">
        <f>tipgt!G$2</f>
        <v>1444151.2795006153</v>
      </c>
      <c r="H5" s="37">
        <f>tipgt!H$2</f>
        <v>1438581.8447194821</v>
      </c>
      <c r="I5" s="37">
        <f>tipgt!I$2</f>
        <v>1471323.2455401313</v>
      </c>
      <c r="J5" s="37">
        <f>tipgt!J$2</f>
        <v>1481865.863028039</v>
      </c>
      <c r="K5" s="37">
        <f>tipgt!K$2</f>
        <v>1402666.0230736507</v>
      </c>
      <c r="L5" s="37">
        <f>tipgt!L$2</f>
        <v>1274829.550111674</v>
      </c>
      <c r="M5" s="37">
        <f>tipgt!M$2</f>
        <v>1306633.5250447069</v>
      </c>
      <c r="N5" s="37">
        <f>tipgt!N$2</f>
        <v>1288545.3739088043</v>
      </c>
      <c r="O5" s="37">
        <f>tipgt!O$2</f>
        <v>1288527.347682128</v>
      </c>
      <c r="P5" s="37">
        <f>tipgt!P$2</f>
        <v>1215773.0813057157</v>
      </c>
      <c r="Q5" s="37">
        <f>tipgt!Q$2</f>
        <v>1132866.766631505</v>
      </c>
      <c r="R5" s="37">
        <f>tipgt!R$2</f>
        <v>1124403.1038695215</v>
      </c>
    </row>
    <row r="6" spans="1:18" ht="11.25" customHeight="1" x14ac:dyDescent="0.25">
      <c r="A6" s="38" t="s">
        <v>347</v>
      </c>
      <c r="B6" s="32" t="str">
        <f ca="1">HYPERLINK("#"&amp;CELL("address",tipgtele!$C$2),"tipgtele")</f>
        <v>tipgtele</v>
      </c>
      <c r="C6" s="39">
        <f>tipgtele!C$2</f>
        <v>959689.21741382184</v>
      </c>
      <c r="D6" s="39">
        <f>tipgtele!D$2</f>
        <v>975650.80994863936</v>
      </c>
      <c r="E6" s="39">
        <f>tipgtele!E$2</f>
        <v>994314.69641510467</v>
      </c>
      <c r="F6" s="39">
        <f>tipgtele!F$2</f>
        <v>1004915.3897337188</v>
      </c>
      <c r="G6" s="39">
        <f>tipgtele!G$2</f>
        <v>1003232.8542267163</v>
      </c>
      <c r="H6" s="39">
        <f>tipgtele!H$2</f>
        <v>1003609.5711932286</v>
      </c>
      <c r="I6" s="39">
        <f>tipgtele!I$2</f>
        <v>1015713.5045111389</v>
      </c>
      <c r="J6" s="39">
        <f>tipgtele!J$2</f>
        <v>1030604.7996257374</v>
      </c>
      <c r="K6" s="39">
        <f>tipgtele!K$2</f>
        <v>961119.54009060469</v>
      </c>
      <c r="L6" s="39">
        <f>tipgtele!L$2</f>
        <v>863125.07777781354</v>
      </c>
      <c r="M6" s="39">
        <f>tipgtele!M$2</f>
        <v>839246.04721267056</v>
      </c>
      <c r="N6" s="39">
        <f>tipgtele!N$2</f>
        <v>848411.16929528327</v>
      </c>
      <c r="O6" s="39">
        <f>tipgtele!O$2</f>
        <v>866719.52874802658</v>
      </c>
      <c r="P6" s="39">
        <f>tipgtele!P$2</f>
        <v>814273.90737576352</v>
      </c>
      <c r="Q6" s="39">
        <f>tipgtele!Q$2</f>
        <v>754911.92161576624</v>
      </c>
      <c r="R6" s="39">
        <f>tipgtele!R$2</f>
        <v>742090.04545297963</v>
      </c>
    </row>
    <row r="7" spans="1:18" ht="11.25" customHeight="1" x14ac:dyDescent="0.25">
      <c r="A7" s="38" t="s">
        <v>335</v>
      </c>
      <c r="B7" s="32" t="str">
        <f ca="1">HYPERLINK("#"&amp;CELL("address",tipgtchp!$C$2),"tipgtchp")</f>
        <v>tipgtchp</v>
      </c>
      <c r="C7" s="39">
        <f>tipgtchp!C$2</f>
        <v>387730.66545193759</v>
      </c>
      <c r="D7" s="39">
        <f>tipgtchp!D$2</f>
        <v>401223.04778039281</v>
      </c>
      <c r="E7" s="39">
        <f>tipgtchp!E$2</f>
        <v>407380.74294794729</v>
      </c>
      <c r="F7" s="39">
        <f>tipgtchp!F$2</f>
        <v>444058.84932100849</v>
      </c>
      <c r="G7" s="39">
        <f>tipgtchp!G$2</f>
        <v>440918.42527389911</v>
      </c>
      <c r="H7" s="39">
        <f>tipgtchp!H$2</f>
        <v>434972.27352625353</v>
      </c>
      <c r="I7" s="39">
        <f>tipgtchp!I$2</f>
        <v>455609.74102899234</v>
      </c>
      <c r="J7" s="39">
        <f>tipgtchp!J$2</f>
        <v>451261.06340230157</v>
      </c>
      <c r="K7" s="39">
        <f>tipgtchp!K$2</f>
        <v>441546.48298304604</v>
      </c>
      <c r="L7" s="39">
        <f>tipgtchp!L$2</f>
        <v>411704.47233386047</v>
      </c>
      <c r="M7" s="39">
        <f>tipgtchp!M$2</f>
        <v>467387.47783203627</v>
      </c>
      <c r="N7" s="39">
        <f>tipgtchp!N$2</f>
        <v>440134.20461352105</v>
      </c>
      <c r="O7" s="39">
        <f>tipgtchp!O$2</f>
        <v>421807.81893410138</v>
      </c>
      <c r="P7" s="39">
        <f>tipgtchp!P$2</f>
        <v>401499.1739299522</v>
      </c>
      <c r="Q7" s="39">
        <f>tipgtchp!Q$2</f>
        <v>377954.84501573874</v>
      </c>
      <c r="R7" s="39">
        <f>tipgtchp!R$2</f>
        <v>382313.0584165419</v>
      </c>
    </row>
    <row r="8" spans="1:18" ht="11.25" customHeight="1" x14ac:dyDescent="0.25">
      <c r="A8" s="36" t="s">
        <v>336</v>
      </c>
      <c r="B8" s="32" t="str">
        <f ca="1">HYPERLINK("#"&amp;CELL("address",tidh!$C$2),"tidh")</f>
        <v>tidh</v>
      </c>
      <c r="C8" s="37">
        <f>tidh!C$2</f>
        <v>52829.605006685175</v>
      </c>
      <c r="D8" s="37">
        <f>tidh!D$2</f>
        <v>53852.100101682408</v>
      </c>
      <c r="E8" s="37">
        <f>tidh!E$2</f>
        <v>51395.024963961827</v>
      </c>
      <c r="F8" s="37">
        <f>tidh!F$2</f>
        <v>60277.96428587503</v>
      </c>
      <c r="G8" s="37">
        <f>tidh!G$2</f>
        <v>53872.088593707653</v>
      </c>
      <c r="H8" s="37">
        <f>tidh!H$2</f>
        <v>49453.226706066671</v>
      </c>
      <c r="I8" s="37">
        <f>tidh!I$2</f>
        <v>46528.626646293626</v>
      </c>
      <c r="J8" s="37">
        <f>tidh!J$2</f>
        <v>45243.6460092653</v>
      </c>
      <c r="K8" s="37">
        <f>tidh!K$2</f>
        <v>45688.220119138357</v>
      </c>
      <c r="L8" s="37">
        <f>tidh!L$2</f>
        <v>44896.669782710123</v>
      </c>
      <c r="M8" s="37">
        <f>tidh!M$2</f>
        <v>51069.590948352612</v>
      </c>
      <c r="N8" s="37">
        <f>tidh!N$2</f>
        <v>46442.206001727885</v>
      </c>
      <c r="O8" s="37">
        <f>tidh!O$2</f>
        <v>49407.7148888058</v>
      </c>
      <c r="P8" s="37">
        <f>tidh!P$2</f>
        <v>45829.506511344764</v>
      </c>
      <c r="Q8" s="37">
        <f>tidh!Q$2</f>
        <v>42052.865372287364</v>
      </c>
      <c r="R8" s="37">
        <f>tidh!R$2</f>
        <v>41789.292231115622</v>
      </c>
    </row>
    <row r="9" spans="1:18" ht="11.25" customHeight="1" x14ac:dyDescent="0.25">
      <c r="A9" s="34" t="s">
        <v>318</v>
      </c>
      <c r="B9" s="32" t="str">
        <f ca="1">HYPERLINK("#"&amp;CELL("address",CEN!$C$2),"CEN")</f>
        <v>CEN</v>
      </c>
      <c r="C9" s="35">
        <f>CEN!C$2</f>
        <v>172736.45461614477</v>
      </c>
      <c r="D9" s="35">
        <f>CEN!D$2</f>
        <v>172061.17002049024</v>
      </c>
      <c r="E9" s="35">
        <f>CEN!E$2</f>
        <v>173293.8159715285</v>
      </c>
      <c r="F9" s="35">
        <f>CEN!F$2</f>
        <v>169752.42732599034</v>
      </c>
      <c r="G9" s="35">
        <f>CEN!G$2</f>
        <v>172766.74110343339</v>
      </c>
      <c r="H9" s="35">
        <f>CEN!H$2</f>
        <v>175582.54052226449</v>
      </c>
      <c r="I9" s="35">
        <f>CEN!I$2</f>
        <v>172892.73850068799</v>
      </c>
      <c r="J9" s="35">
        <f>CEN!J$2</f>
        <v>172673.02697639141</v>
      </c>
      <c r="K9" s="35">
        <f>CEN!K$2</f>
        <v>172175.92664979387</v>
      </c>
      <c r="L9" s="35">
        <f>CEN!L$2</f>
        <v>157950.8046199652</v>
      </c>
      <c r="M9" s="35">
        <f>CEN!M$2</f>
        <v>160297.69620736752</v>
      </c>
      <c r="N9" s="35">
        <f>CEN!N$2</f>
        <v>153513.03835809158</v>
      </c>
      <c r="O9" s="35">
        <f>CEN!O$2</f>
        <v>151008.57534682247</v>
      </c>
      <c r="P9" s="35">
        <f>CEN!P$2</f>
        <v>142868.11738818293</v>
      </c>
      <c r="Q9" s="35">
        <f>CEN!Q$2</f>
        <v>138653.24163188969</v>
      </c>
      <c r="R9" s="35">
        <f>CEN!R$2</f>
        <v>145661.86562742561</v>
      </c>
    </row>
    <row r="10" spans="1:18" ht="11.25" customHeight="1" x14ac:dyDescent="0.25">
      <c r="A10" s="36" t="s">
        <v>303</v>
      </c>
      <c r="B10" s="32" t="str">
        <f ca="1">HYPERLINK("#"&amp;CELL("address",cenrf!$C$2),"cenrf")</f>
        <v>cenrf</v>
      </c>
      <c r="C10" s="37">
        <f>cenrf!C$2</f>
        <v>119589.46043940871</v>
      </c>
      <c r="D10" s="37">
        <f>cenrf!D$2</f>
        <v>120251.84116934738</v>
      </c>
      <c r="E10" s="37">
        <f>cenrf!E$2</f>
        <v>121473.42553964557</v>
      </c>
      <c r="F10" s="37">
        <f>cenrf!F$2</f>
        <v>120752.80968507033</v>
      </c>
      <c r="G10" s="37">
        <f>cenrf!G$2</f>
        <v>123334.21622897923</v>
      </c>
      <c r="H10" s="37">
        <f>cenrf!H$2</f>
        <v>125876.27998971136</v>
      </c>
      <c r="I10" s="37">
        <f>cenrf!I$2</f>
        <v>122816.04035835489</v>
      </c>
      <c r="J10" s="37">
        <f>cenrf!J$2</f>
        <v>122765.18864106984</v>
      </c>
      <c r="K10" s="37">
        <f>cenrf!K$2</f>
        <v>124341.42236078554</v>
      </c>
      <c r="L10" s="37">
        <f>cenrf!L$2</f>
        <v>116194.3545435611</v>
      </c>
      <c r="M10" s="37">
        <f>cenrf!M$2</f>
        <v>114712.48249845947</v>
      </c>
      <c r="N10" s="37">
        <f>cenrf!N$2</f>
        <v>110184.60060374407</v>
      </c>
      <c r="O10" s="37">
        <f>cenrf!O$2</f>
        <v>108513.19535664945</v>
      </c>
      <c r="P10" s="37">
        <f>cenrf!P$2</f>
        <v>102010.44902770105</v>
      </c>
      <c r="Q10" s="37">
        <f>cenrf!Q$2</f>
        <v>99502.056300933575</v>
      </c>
      <c r="R10" s="37">
        <f>cenrf!R$2</f>
        <v>106628.77071794396</v>
      </c>
    </row>
    <row r="11" spans="1:18" ht="11.25" customHeight="1" x14ac:dyDescent="0.25">
      <c r="A11" s="36" t="s">
        <v>304</v>
      </c>
      <c r="B11" s="32" t="str">
        <f ca="1">HYPERLINK("#"&amp;CELL("address",cenog!$C$2),"cenog")</f>
        <v>cenog</v>
      </c>
      <c r="C11" s="37">
        <f>cenog!C$2</f>
        <v>21777.065999708175</v>
      </c>
      <c r="D11" s="37">
        <f>cenog!D$2</f>
        <v>22729.025869750047</v>
      </c>
      <c r="E11" s="37">
        <f>cenog!E$2</f>
        <v>23121.642293201738</v>
      </c>
      <c r="F11" s="37">
        <f>cenog!F$2</f>
        <v>21567.971956345384</v>
      </c>
      <c r="G11" s="37">
        <f>cenog!G$2</f>
        <v>22449.87622384265</v>
      </c>
      <c r="H11" s="37">
        <f>cenog!H$2</f>
        <v>23381.22784536795</v>
      </c>
      <c r="I11" s="37">
        <f>cenog!I$2</f>
        <v>21087.645448626794</v>
      </c>
      <c r="J11" s="37">
        <f>cenog!J$2</f>
        <v>18982.564681825297</v>
      </c>
      <c r="K11" s="37">
        <f>cenog!K$2</f>
        <v>18744.544006767759</v>
      </c>
      <c r="L11" s="37">
        <f>cenog!L$2</f>
        <v>18323.96800680965</v>
      </c>
      <c r="M11" s="37">
        <f>cenog!M$2</f>
        <v>19101.95612640581</v>
      </c>
      <c r="N11" s="37">
        <f>cenog!N$2</f>
        <v>18704.802186393172</v>
      </c>
      <c r="O11" s="37">
        <f>cenog!O$2</f>
        <v>18136.004438170719</v>
      </c>
      <c r="P11" s="37">
        <f>cenog!P$2</f>
        <v>17936.272125092317</v>
      </c>
      <c r="Q11" s="37">
        <f>cenog!Q$2</f>
        <v>17753.91613956145</v>
      </c>
      <c r="R11" s="37">
        <f>cenog!R$2</f>
        <v>19088.069431747437</v>
      </c>
    </row>
    <row r="12" spans="1:18" ht="11.25" customHeight="1" x14ac:dyDescent="0.25">
      <c r="A12" s="36" t="s">
        <v>305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306</v>
      </c>
      <c r="B13" s="32" t="str">
        <f ca="1">HYPERLINK("#"&amp;CELL("address",cencm!$C$2),"cencm")</f>
        <v>cencm</v>
      </c>
      <c r="C13" s="37">
        <f>cencm!C$2</f>
        <v>3937.3561376176549</v>
      </c>
      <c r="D13" s="37">
        <f>cencm!D$2</f>
        <v>3607.1865665906444</v>
      </c>
      <c r="E13" s="37">
        <f>cencm!E$2</f>
        <v>2054.4433033961177</v>
      </c>
      <c r="F13" s="37">
        <f>cencm!F$2</f>
        <v>2192.7571744169954</v>
      </c>
      <c r="G13" s="37">
        <f>cencm!G$2</f>
        <v>1848.970365225699</v>
      </c>
      <c r="H13" s="37">
        <f>cencm!H$2</f>
        <v>1317.8065205488654</v>
      </c>
      <c r="I13" s="37">
        <f>cencm!I$2</f>
        <v>1254.0027848463374</v>
      </c>
      <c r="J13" s="37">
        <f>cencm!J$2</f>
        <v>1982.4891233885651</v>
      </c>
      <c r="K13" s="37">
        <f>cencm!K$2</f>
        <v>1559.3192860284025</v>
      </c>
      <c r="L13" s="37">
        <f>cencm!L$2</f>
        <v>1041.0879290415905</v>
      </c>
      <c r="M13" s="37">
        <f>cencm!M$2</f>
        <v>1559.0606053170986</v>
      </c>
      <c r="N13" s="37">
        <f>cencm!N$2</f>
        <v>2022.2911983839338</v>
      </c>
      <c r="O13" s="37">
        <f>cencm!O$2</f>
        <v>1735.4812747526259</v>
      </c>
      <c r="P13" s="37">
        <f>cencm!P$2</f>
        <v>1686.8489918965804</v>
      </c>
      <c r="Q13" s="37">
        <f>cencm!Q$2</f>
        <v>1767.0576525069193</v>
      </c>
      <c r="R13" s="37">
        <f>cencm!R$2</f>
        <v>1880.0410808494414</v>
      </c>
    </row>
    <row r="14" spans="1:18" ht="11.25" customHeight="1" x14ac:dyDescent="0.25">
      <c r="A14" s="36" t="s">
        <v>307</v>
      </c>
      <c r="B14" s="32" t="str">
        <f ca="1">HYPERLINK("#"&amp;CELL("address",cenck!$C$2),"cenck")</f>
        <v>cenck</v>
      </c>
      <c r="C14" s="37">
        <f>cenck!C$2</f>
        <v>21792.642236992313</v>
      </c>
      <c r="D14" s="37">
        <f>cenck!D$2</f>
        <v>20116.128323834429</v>
      </c>
      <c r="E14" s="37">
        <f>cenck!E$2</f>
        <v>20541.003816664292</v>
      </c>
      <c r="F14" s="37">
        <f>cenck!F$2</f>
        <v>18574.623437969814</v>
      </c>
      <c r="G14" s="37">
        <f>cenck!G$2</f>
        <v>18849.535177284335</v>
      </c>
      <c r="H14" s="37">
        <f>cenck!H$2</f>
        <v>19229.792004166877</v>
      </c>
      <c r="I14" s="37">
        <f>cenck!I$2</f>
        <v>18494.022477091567</v>
      </c>
      <c r="J14" s="37">
        <f>cenck!J$2</f>
        <v>18948.02810972388</v>
      </c>
      <c r="K14" s="37">
        <f>cenck!K$2</f>
        <v>18266.899440874622</v>
      </c>
      <c r="L14" s="37">
        <f>cenck!L$2</f>
        <v>14783.886400389201</v>
      </c>
      <c r="M14" s="37">
        <f>cenck!M$2</f>
        <v>16398.724844157812</v>
      </c>
      <c r="N14" s="37">
        <f>cenck!N$2</f>
        <v>16097.184505644851</v>
      </c>
      <c r="O14" s="37">
        <f>cenck!O$2</f>
        <v>17005.15617960041</v>
      </c>
      <c r="P14" s="37">
        <f>cenck!P$2</f>
        <v>15619.904947845214</v>
      </c>
      <c r="Q14" s="37">
        <f>cenck!Q$2</f>
        <v>14187.234094096004</v>
      </c>
      <c r="R14" s="37">
        <f>cenck!R$2</f>
        <v>14016.142226858909</v>
      </c>
    </row>
    <row r="15" spans="1:18" ht="11.25" customHeight="1" x14ac:dyDescent="0.25">
      <c r="A15" s="36" t="s">
        <v>308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309</v>
      </c>
      <c r="B16" s="32" t="str">
        <f ca="1">HYPERLINK("#"&amp;CELL("address",cengw!$C$2),"cengw")</f>
        <v>cengw</v>
      </c>
      <c r="C16" s="37">
        <f>cengw!C$2</f>
        <v>128.37805262753332</v>
      </c>
      <c r="D16" s="37">
        <f>cengw!D$2</f>
        <v>8.8722824629679984</v>
      </c>
      <c r="E16" s="37">
        <f>cengw!E$2</f>
        <v>34.017205213583992</v>
      </c>
      <c r="F16" s="37">
        <f>cengw!F$2</f>
        <v>38.670367548348025</v>
      </c>
      <c r="G16" s="37">
        <f>cengw!G$2</f>
        <v>43.180342327944018</v>
      </c>
      <c r="H16" s="37">
        <f>cengw!H$2</f>
        <v>34.591594219158772</v>
      </c>
      <c r="I16" s="37">
        <f>cengw!I$2</f>
        <v>34.164287999999999</v>
      </c>
      <c r="J16" s="37">
        <f>cengw!J$2</f>
        <v>12.387921592031997</v>
      </c>
      <c r="K16" s="37">
        <f>cengw!K$2</f>
        <v>98.892628692876002</v>
      </c>
      <c r="L16" s="37">
        <f>cengw!L$2</f>
        <v>172.13987881116023</v>
      </c>
      <c r="M16" s="37">
        <f>cengw!M$2</f>
        <v>12.536018904280279</v>
      </c>
      <c r="N16" s="37">
        <f>cengw!N$2</f>
        <v>0.39960000000000678</v>
      </c>
      <c r="O16" s="37">
        <f>cengw!O$2</f>
        <v>0.53279572304524792</v>
      </c>
      <c r="P16" s="37">
        <f>cengw!P$2</f>
        <v>0.35520289118534226</v>
      </c>
      <c r="Q16" s="37">
        <f>cengw!Q$2</f>
        <v>4.439944262741774E-2</v>
      </c>
      <c r="R16" s="37">
        <f>cengw!R$2</f>
        <v>0</v>
      </c>
    </row>
    <row r="17" spans="1:18" ht="11.25" customHeight="1" x14ac:dyDescent="0.25">
      <c r="A17" s="36" t="s">
        <v>310</v>
      </c>
      <c r="B17" s="32" t="str">
        <f ca="1">HYPERLINK("#"&amp;CELL("address",cenpf!$C$2),"cenpf")</f>
        <v>cenpf</v>
      </c>
      <c r="C17" s="37">
        <f>cenpf!C$2</f>
        <v>144.25876621059405</v>
      </c>
      <c r="D17" s="37">
        <f>cenpf!D$2</f>
        <v>131.95118880000001</v>
      </c>
      <c r="E17" s="37">
        <f>cenpf!E$2</f>
        <v>86.255976723480003</v>
      </c>
      <c r="F17" s="37">
        <f>cenpf!F$2</f>
        <v>11.4300456426</v>
      </c>
      <c r="G17" s="37">
        <f>cenpf!G$2</f>
        <v>11.430004821300001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2.8275767424817739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311</v>
      </c>
      <c r="B18" s="32" t="str">
        <f ca="1">HYPERLINK("#"&amp;CELL("address",cenbr!$C$2),"cenbr")</f>
        <v>cenbr</v>
      </c>
      <c r="C18" s="37">
        <f>cenbr!C$2</f>
        <v>778.55921109106771</v>
      </c>
      <c r="D18" s="37">
        <f>cenbr!D$2</f>
        <v>793.21908760055999</v>
      </c>
      <c r="E18" s="37">
        <f>cenbr!E$2</f>
        <v>1064.00131858386</v>
      </c>
      <c r="F18" s="37">
        <f>cenbr!F$2</f>
        <v>1250.8833462019197</v>
      </c>
      <c r="G18" s="37">
        <f>cenbr!G$2</f>
        <v>1273.5580464018121</v>
      </c>
      <c r="H18" s="37">
        <f>cenbr!H$2</f>
        <v>1074.6496211866684</v>
      </c>
      <c r="I18" s="37">
        <f>cenbr!I$2</f>
        <v>1072.562943124512</v>
      </c>
      <c r="J18" s="37">
        <f>cenbr!J$2</f>
        <v>1172.5323692153399</v>
      </c>
      <c r="K18" s="37">
        <f>cenbr!K$2</f>
        <v>953.86314907187989</v>
      </c>
      <c r="L18" s="37">
        <f>cenbr!L$2</f>
        <v>903.78603127799988</v>
      </c>
      <c r="M18" s="37">
        <f>cenbr!M$2</f>
        <v>1114.1942968362375</v>
      </c>
      <c r="N18" s="37">
        <f>cenbr!N$2</f>
        <v>1100.3974762084674</v>
      </c>
      <c r="O18" s="37">
        <f>cenbr!O$2</f>
        <v>1159.4029999999984</v>
      </c>
      <c r="P18" s="37">
        <f>cenbr!P$2</f>
        <v>1084.8881175139045</v>
      </c>
      <c r="Q18" s="37">
        <f>cenbr!Q$2</f>
        <v>1022.591</v>
      </c>
      <c r="R18" s="37">
        <f>cenbr!R$2</f>
        <v>1006.3749308148986</v>
      </c>
    </row>
    <row r="19" spans="1:18" ht="11.25" customHeight="1" x14ac:dyDescent="0.25">
      <c r="A19" s="36" t="s">
        <v>312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313</v>
      </c>
      <c r="B20" s="32" t="str">
        <f ca="1">HYPERLINK("#"&amp;CELL("address",cencl!$C$2),"cencl")</f>
        <v>cencl</v>
      </c>
      <c r="C20" s="37">
        <f>cencl!C$2</f>
        <v>21.267600000000083</v>
      </c>
      <c r="D20" s="37">
        <f>cencl!D$2</f>
        <v>21.563694720000001</v>
      </c>
      <c r="E20" s="37">
        <f>cencl!E$2</f>
        <v>22.67905824</v>
      </c>
      <c r="F20" s="37">
        <f>cencl!F$2</f>
        <v>37.92235968</v>
      </c>
      <c r="G20" s="37">
        <f>cencl!G$2</f>
        <v>27.884087999999998</v>
      </c>
      <c r="H20" s="37">
        <f>cencl!H$2</f>
        <v>29.792400000000043</v>
      </c>
      <c r="I20" s="37">
        <f>cencl!I$2</f>
        <v>45.472466026656001</v>
      </c>
      <c r="J20" s="37">
        <f>cencl!J$2</f>
        <v>20.076543360000002</v>
      </c>
      <c r="K20" s="37">
        <f>cencl!K$2</f>
        <v>26.954618400000001</v>
      </c>
      <c r="L20" s="37">
        <f>cencl!L$2</f>
        <v>18.775285919999998</v>
      </c>
      <c r="M20" s="37">
        <f>cencl!M$2</f>
        <v>14.2524</v>
      </c>
      <c r="N20" s="37">
        <f>cencl!N$2</f>
        <v>38.716799999999914</v>
      </c>
      <c r="O20" s="37">
        <f>cencl!O$2</f>
        <v>57.853199999999958</v>
      </c>
      <c r="P20" s="37">
        <f>cencl!P$2</f>
        <v>66.11159999999991</v>
      </c>
      <c r="Q20" s="37">
        <f>cencl!Q$2</f>
        <v>42.091199999999972</v>
      </c>
      <c r="R20" s="37">
        <f>cencl!R$2</f>
        <v>5.1947999999999954</v>
      </c>
    </row>
    <row r="21" spans="1:18" ht="11.25" customHeight="1" x14ac:dyDescent="0.25">
      <c r="A21" s="36" t="s">
        <v>314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115.32634141485602</v>
      </c>
      <c r="K21" s="37">
        <f>cenlr!K$2</f>
        <v>139.507512712128</v>
      </c>
      <c r="L21" s="37">
        <f>cenlr!L$2</f>
        <v>416.93771233303198</v>
      </c>
      <c r="M21" s="37">
        <f>cenlr!M$2</f>
        <v>705.74210483987872</v>
      </c>
      <c r="N21" s="37">
        <f>cenlr!N$2</f>
        <v>884.63990065722805</v>
      </c>
      <c r="O21" s="37">
        <f>cenlr!O$2</f>
        <v>508.94373827490688</v>
      </c>
      <c r="P21" s="37">
        <f>cenlr!P$2</f>
        <v>375.42211844219446</v>
      </c>
      <c r="Q21" s="37">
        <f>cenlr!Q$2</f>
        <v>454.01805124832896</v>
      </c>
      <c r="R21" s="37">
        <f>cenlr!R$2</f>
        <v>516.12141363742421</v>
      </c>
    </row>
    <row r="22" spans="1:18" ht="11.25" customHeight="1" x14ac:dyDescent="0.25">
      <c r="A22" s="36" t="s">
        <v>315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316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317</v>
      </c>
      <c r="B24" s="32" t="str">
        <f ca="1">HYPERLINK("#"&amp;CELL("address",cenns!$C$2),"cenns")</f>
        <v>cenns</v>
      </c>
      <c r="C24" s="37">
        <f>cenns!C$2</f>
        <v>4567.4661724887164</v>
      </c>
      <c r="D24" s="37">
        <f>cenns!D$2</f>
        <v>4401.3818373841805</v>
      </c>
      <c r="E24" s="37">
        <f>cenns!E$2</f>
        <v>4896.3474598599005</v>
      </c>
      <c r="F24" s="37">
        <f>cenns!F$2</f>
        <v>5325.3589531149373</v>
      </c>
      <c r="G24" s="37">
        <f>cenns!G$2</f>
        <v>4928.0906265504482</v>
      </c>
      <c r="H24" s="37">
        <f>cenns!H$2</f>
        <v>4638.4005470636448</v>
      </c>
      <c r="I24" s="37">
        <f>cenns!I$2</f>
        <v>8088.8277346171944</v>
      </c>
      <c r="J24" s="37">
        <f>cenns!J$2</f>
        <v>8674.4332448016139</v>
      </c>
      <c r="K24" s="37">
        <f>cenns!K$2</f>
        <v>8044.5236464607033</v>
      </c>
      <c r="L24" s="37">
        <f>cenns!L$2</f>
        <v>6095.868831821449</v>
      </c>
      <c r="M24" s="37">
        <f>cenns!M$2</f>
        <v>6678.7473124469334</v>
      </c>
      <c r="N24" s="37">
        <f>cenns!N$2</f>
        <v>4477.1785103173943</v>
      </c>
      <c r="O24" s="37">
        <f>cenns!O$2</f>
        <v>3892.0053636513067</v>
      </c>
      <c r="P24" s="37">
        <f>cenns!P$2</f>
        <v>4087.8652568004582</v>
      </c>
      <c r="Q24" s="37">
        <f>cenns!Q$2</f>
        <v>3924.2327941008029</v>
      </c>
      <c r="R24" s="37">
        <f>cenns!R$2</f>
        <v>2521.1510255735616</v>
      </c>
    </row>
    <row r="25" spans="1:18" ht="11.25" customHeight="1" x14ac:dyDescent="0.25">
      <c r="A25" s="34" t="s">
        <v>104</v>
      </c>
      <c r="B25" s="32" t="str">
        <f ca="1">HYPERLINK("#"&amp;CELL("address",CF!$C$2),"CF")</f>
        <v>CF</v>
      </c>
      <c r="C25" s="35">
        <f>CF!C$2</f>
        <v>2430489.4561189795</v>
      </c>
      <c r="D25" s="35">
        <f>CF!D$2</f>
        <v>2466868.227498957</v>
      </c>
      <c r="E25" s="35">
        <f>CF!E$2</f>
        <v>2428664.3453320339</v>
      </c>
      <c r="F25" s="35">
        <f>CF!F$2</f>
        <v>2481905.8480072618</v>
      </c>
      <c r="G25" s="35">
        <f>CF!G$2</f>
        <v>2494437.7385891555</v>
      </c>
      <c r="H25" s="35">
        <f>CF!H$2</f>
        <v>2479279.028907062</v>
      </c>
      <c r="I25" s="35">
        <f>CF!I$2</f>
        <v>2471598.8878091993</v>
      </c>
      <c r="J25" s="35">
        <f>CF!J$2</f>
        <v>2400854.8038237318</v>
      </c>
      <c r="K25" s="35">
        <f>CF!K$2</f>
        <v>2397284.2306802454</v>
      </c>
      <c r="L25" s="35">
        <f>CF!L$2</f>
        <v>2216009.0283942469</v>
      </c>
      <c r="M25" s="35">
        <f>CF!M$2</f>
        <v>2295886.5479230466</v>
      </c>
      <c r="N25" s="35">
        <f>CF!N$2</f>
        <v>2180243.6061077062</v>
      </c>
      <c r="O25" s="35">
        <f>CF!O$2</f>
        <v>2154187.7181743276</v>
      </c>
      <c r="P25" s="35">
        <f>CF!P$2</f>
        <v>2151503.2068437929</v>
      </c>
      <c r="Q25" s="35">
        <f>CF!Q$2</f>
        <v>2065886.0565411826</v>
      </c>
      <c r="R25" s="35">
        <f>CF!R$2</f>
        <v>2106869.5732451337</v>
      </c>
    </row>
    <row r="26" spans="1:18" ht="11.25" customHeight="1" x14ac:dyDescent="0.25">
      <c r="A26" s="36" t="s">
        <v>341</v>
      </c>
      <c r="B26" s="32" t="str">
        <f ca="1">HYPERLINK("#"&amp;CELL("address",CIN!$C$2),"CIN")</f>
        <v>CIN</v>
      </c>
      <c r="C26" s="37">
        <f>CIN!C$2</f>
        <v>692356.36148914858</v>
      </c>
      <c r="D26" s="37">
        <f>CIN!D$2</f>
        <v>681326.27590713743</v>
      </c>
      <c r="E26" s="37">
        <f>CIN!E$2</f>
        <v>665012.8516175712</v>
      </c>
      <c r="F26" s="37">
        <f>CIN!F$2</f>
        <v>680971.87371037027</v>
      </c>
      <c r="G26" s="37">
        <f>CIN!G$2</f>
        <v>661937.46274472342</v>
      </c>
      <c r="H26" s="37">
        <f>CIN!H$2</f>
        <v>637926.0097316904</v>
      </c>
      <c r="I26" s="37">
        <f>CIN!I$2</f>
        <v>623502.00090357428</v>
      </c>
      <c r="J26" s="37">
        <f>CIN!J$2</f>
        <v>623111.86612784455</v>
      </c>
      <c r="K26" s="37">
        <f>CIN!K$2</f>
        <v>594407.05106091499</v>
      </c>
      <c r="L26" s="37">
        <f>CIN!L$2</f>
        <v>480778.08373120939</v>
      </c>
      <c r="M26" s="37">
        <f>CIN!M$2</f>
        <v>525853.77754605422</v>
      </c>
      <c r="N26" s="37">
        <f>CIN!N$2</f>
        <v>512695.14273129904</v>
      </c>
      <c r="O26" s="37">
        <f>CIN!O$2</f>
        <v>499886.60102996195</v>
      </c>
      <c r="P26" s="37">
        <f>CIN!P$2</f>
        <v>496438.50151753228</v>
      </c>
      <c r="Q26" s="37">
        <f>CIN!Q$2</f>
        <v>488285.0055964581</v>
      </c>
      <c r="R26" s="37">
        <f>CIN!R$2</f>
        <v>489352.86685809534</v>
      </c>
    </row>
    <row r="27" spans="1:18" ht="11.25" customHeight="1" x14ac:dyDescent="0.25">
      <c r="A27" s="38" t="s">
        <v>105</v>
      </c>
      <c r="B27" s="32" t="str">
        <f ca="1">HYPERLINK("#"&amp;CELL("address",cisi!$C$2),"cisi")</f>
        <v>cisi</v>
      </c>
      <c r="C27" s="39">
        <f>cisi!C$2</f>
        <v>248483.88100559465</v>
      </c>
      <c r="D27" s="39">
        <f>cisi!D$2</f>
        <v>236528.97931171284</v>
      </c>
      <c r="E27" s="39">
        <f>cisi!E$2</f>
        <v>229289.62545838841</v>
      </c>
      <c r="F27" s="39">
        <f>cisi!F$2</f>
        <v>239790.28048841824</v>
      </c>
      <c r="G27" s="39">
        <f>cisi!G$2</f>
        <v>238300.46383941805</v>
      </c>
      <c r="H27" s="39">
        <f>cisi!H$2</f>
        <v>226719.57774297957</v>
      </c>
      <c r="I27" s="39">
        <f>cisi!I$2</f>
        <v>230220.34810671472</v>
      </c>
      <c r="J27" s="39">
        <f>cisi!J$2</f>
        <v>222608.69579094389</v>
      </c>
      <c r="K27" s="39">
        <f>cisi!K$2</f>
        <v>208721.65909693509</v>
      </c>
      <c r="L27" s="39">
        <f>cisi!L$2</f>
        <v>148674.42648329376</v>
      </c>
      <c r="M27" s="39">
        <f>cisi!M$2</f>
        <v>183354.25409232278</v>
      </c>
      <c r="N27" s="39">
        <f>cisi!N$2</f>
        <v>181673.72590603828</v>
      </c>
      <c r="O27" s="39">
        <f>cisi!O$2</f>
        <v>176299.72203683553</v>
      </c>
      <c r="P27" s="39">
        <f>cisi!P$2</f>
        <v>176378.18358804646</v>
      </c>
      <c r="Q27" s="39">
        <f>cisi!Q$2</f>
        <v>175842.58814165703</v>
      </c>
      <c r="R27" s="39">
        <f>cisi!R$2</f>
        <v>178483.9133864152</v>
      </c>
    </row>
    <row r="28" spans="1:18" ht="11.25" customHeight="1" x14ac:dyDescent="0.25">
      <c r="A28" s="40" t="s">
        <v>175</v>
      </c>
      <c r="B28" s="32" t="str">
        <f ca="1">HYPERLINK("#"&amp;CELL("address",cisb!$C$2),"cisb")</f>
        <v>cisb</v>
      </c>
      <c r="C28" s="41">
        <f>cisb!C$2</f>
        <v>239286.83082262339</v>
      </c>
      <c r="D28" s="41">
        <f>cisb!D$2</f>
        <v>227044.80834274663</v>
      </c>
      <c r="E28" s="41">
        <f>cisb!E$2</f>
        <v>220532.4465104283</v>
      </c>
      <c r="F28" s="41">
        <f>cisb!F$2</f>
        <v>230452.58029537665</v>
      </c>
      <c r="G28" s="41">
        <f>cisb!G$2</f>
        <v>228618.25234926131</v>
      </c>
      <c r="H28" s="41">
        <f>cisb!H$2</f>
        <v>217871.28120450547</v>
      </c>
      <c r="I28" s="41">
        <f>cisb!I$2</f>
        <v>220576.88184420625</v>
      </c>
      <c r="J28" s="41">
        <f>cisb!J$2</f>
        <v>213490.88346325251</v>
      </c>
      <c r="K28" s="41">
        <f>cisb!K$2</f>
        <v>200004.86804050344</v>
      </c>
      <c r="L28" s="41">
        <f>cisb!L$2</f>
        <v>142266.3510092725</v>
      </c>
      <c r="M28" s="41">
        <f>cisb!M$2</f>
        <v>175764.79103948435</v>
      </c>
      <c r="N28" s="41">
        <f>cisb!N$2</f>
        <v>174141.59738812473</v>
      </c>
      <c r="O28" s="41">
        <f>cisb!O$2</f>
        <v>169294.30980873416</v>
      </c>
      <c r="P28" s="41">
        <f>cisb!P$2</f>
        <v>169659.77843214947</v>
      </c>
      <c r="Q28" s="41">
        <f>cisb!Q$2</f>
        <v>169473.29983776633</v>
      </c>
      <c r="R28" s="41">
        <f>cisb!R$2</f>
        <v>171865.92151138865</v>
      </c>
    </row>
    <row r="29" spans="1:18" ht="11.25" customHeight="1" x14ac:dyDescent="0.25">
      <c r="A29" s="40" t="s">
        <v>176</v>
      </c>
      <c r="B29" s="32" t="str">
        <f ca="1">HYPERLINK("#"&amp;CELL("address",cise!$C$2),"cise")</f>
        <v>cise</v>
      </c>
      <c r="C29" s="41">
        <f>cise!C$2</f>
        <v>9197.0501829712503</v>
      </c>
      <c r="D29" s="41">
        <f>cise!D$2</f>
        <v>9484.1709689662075</v>
      </c>
      <c r="E29" s="41">
        <f>cise!E$2</f>
        <v>8757.1789479601393</v>
      </c>
      <c r="F29" s="41">
        <f>cise!F$2</f>
        <v>9337.7001930415845</v>
      </c>
      <c r="G29" s="41">
        <f>cise!G$2</f>
        <v>9682.2114901567602</v>
      </c>
      <c r="H29" s="41">
        <f>cise!H$2</f>
        <v>8848.2965384740874</v>
      </c>
      <c r="I29" s="41">
        <f>cise!I$2</f>
        <v>9643.4662625084675</v>
      </c>
      <c r="J29" s="41">
        <f>cise!J$2</f>
        <v>9117.8123276913684</v>
      </c>
      <c r="K29" s="41">
        <f>cise!K$2</f>
        <v>8716.7910564316426</v>
      </c>
      <c r="L29" s="41">
        <f>cise!L$2</f>
        <v>6408.0754740211914</v>
      </c>
      <c r="M29" s="41">
        <f>cise!M$2</f>
        <v>7589.4630528384487</v>
      </c>
      <c r="N29" s="41">
        <f>cise!N$2</f>
        <v>7532.1285179135057</v>
      </c>
      <c r="O29" s="41">
        <f>cise!O$2</f>
        <v>7005.4122281013879</v>
      </c>
      <c r="P29" s="41">
        <f>cise!P$2</f>
        <v>6718.4051558969968</v>
      </c>
      <c r="Q29" s="41">
        <f>cise!Q$2</f>
        <v>6369.2883038907266</v>
      </c>
      <c r="R29" s="41">
        <f>cise!R$2</f>
        <v>6617.9918750265297</v>
      </c>
    </row>
    <row r="30" spans="1:18" ht="11.25" customHeight="1" x14ac:dyDescent="0.25">
      <c r="A30" s="38" t="s">
        <v>106</v>
      </c>
      <c r="B30" s="32" t="str">
        <f ca="1">HYPERLINK("#"&amp;CELL("address",cnfm!$C$2),"cnfm")</f>
        <v>cnfm</v>
      </c>
      <c r="C30" s="39">
        <f>cnfm!C$2</f>
        <v>15249.692343235469</v>
      </c>
      <c r="D30" s="39">
        <f>cnfm!D$2</f>
        <v>14725.801616357352</v>
      </c>
      <c r="E30" s="39">
        <f>cnfm!E$2</f>
        <v>14886.965737552327</v>
      </c>
      <c r="F30" s="39">
        <f>cnfm!F$2</f>
        <v>13900.644155645879</v>
      </c>
      <c r="G30" s="39">
        <f>cnfm!G$2</f>
        <v>13587.911881641219</v>
      </c>
      <c r="H30" s="39">
        <f>cnfm!H$2</f>
        <v>13201.638157446294</v>
      </c>
      <c r="I30" s="39">
        <f>cnfm!I$2</f>
        <v>12749.414183894098</v>
      </c>
      <c r="J30" s="39">
        <f>cnfm!J$2</f>
        <v>12028.110345621804</v>
      </c>
      <c r="K30" s="39">
        <f>cnfm!K$2</f>
        <v>11441.663318696517</v>
      </c>
      <c r="L30" s="39">
        <f>cnfm!L$2</f>
        <v>9706.1594255252658</v>
      </c>
      <c r="M30" s="39">
        <f>cnfm!M$2</f>
        <v>10391.146258517658</v>
      </c>
      <c r="N30" s="39">
        <f>cnfm!N$2</f>
        <v>11035.124766510244</v>
      </c>
      <c r="O30" s="39">
        <f>cnfm!O$2</f>
        <v>10220.380047355191</v>
      </c>
      <c r="P30" s="39">
        <f>cnfm!P$2</f>
        <v>10328.969135752759</v>
      </c>
      <c r="Q30" s="39">
        <f>cnfm!Q$2</f>
        <v>9819.8038713841815</v>
      </c>
      <c r="R30" s="39">
        <f>cnfm!R$2</f>
        <v>10124.174743239608</v>
      </c>
    </row>
    <row r="31" spans="1:18" ht="11.25" customHeight="1" x14ac:dyDescent="0.25">
      <c r="A31" s="42" t="s">
        <v>161</v>
      </c>
      <c r="B31" s="32" t="str">
        <f ca="1">HYPERLINK("#"&amp;CELL("address",cnfa!$C$2),"cnfa")</f>
        <v>cnfa</v>
      </c>
      <c r="C31" s="41">
        <f>cnfa!C$2</f>
        <v>4125.4126725541864</v>
      </c>
      <c r="D31" s="41">
        <f>cnfa!D$2</f>
        <v>3658.4810619897589</v>
      </c>
      <c r="E31" s="41">
        <f>cnfa!E$2</f>
        <v>4075.4035130923494</v>
      </c>
      <c r="F31" s="41">
        <f>cnfa!F$2</f>
        <v>4255.6893585742755</v>
      </c>
      <c r="G31" s="41">
        <f>cnfa!G$2</f>
        <v>4528.8332456614698</v>
      </c>
      <c r="H31" s="41">
        <f>cnfa!H$2</f>
        <v>4602.5312624967319</v>
      </c>
      <c r="I31" s="41">
        <f>cnfa!I$2</f>
        <v>4780.9609002459347</v>
      </c>
      <c r="J31" s="41">
        <f>cnfa!J$2</f>
        <v>4006.1298877634104</v>
      </c>
      <c r="K31" s="41">
        <f>cnfa!K$2</f>
        <v>4077.4412963613308</v>
      </c>
      <c r="L31" s="41">
        <f>cnfa!L$2</f>
        <v>2957.1868008838628</v>
      </c>
      <c r="M31" s="41">
        <f>cnfa!M$2</f>
        <v>3502.6337815918682</v>
      </c>
      <c r="N31" s="41">
        <f>cnfa!N$2</f>
        <v>3568.8974820932231</v>
      </c>
      <c r="O31" s="41">
        <f>cnfa!O$2</f>
        <v>3559.8620045559592</v>
      </c>
      <c r="P31" s="41">
        <f>cnfa!P$2</f>
        <v>3527.9889394543311</v>
      </c>
      <c r="Q31" s="41">
        <f>cnfa!Q$2</f>
        <v>3410.1360026320972</v>
      </c>
      <c r="R31" s="41">
        <f>cnfa!R$2</f>
        <v>3713.2394203665003</v>
      </c>
    </row>
    <row r="32" spans="1:18" ht="11.25" customHeight="1" x14ac:dyDescent="0.25">
      <c r="A32" s="42" t="s">
        <v>164</v>
      </c>
      <c r="B32" s="32" t="str">
        <f ca="1">HYPERLINK("#"&amp;CELL("address",cnfp!$C$2),"cnfp")</f>
        <v>cnfp</v>
      </c>
      <c r="C32" s="41">
        <f>cnfp!C$2</f>
        <v>1602.3402550532342</v>
      </c>
      <c r="D32" s="41">
        <f>cnfp!D$2</f>
        <v>1683.9609205459446</v>
      </c>
      <c r="E32" s="41">
        <f>cnfp!E$2</f>
        <v>1638.6630032454461</v>
      </c>
      <c r="F32" s="41">
        <f>cnfp!F$2</f>
        <v>1563.2896438393818</v>
      </c>
      <c r="G32" s="41">
        <f>cnfp!G$2</f>
        <v>1532.5086335024548</v>
      </c>
      <c r="H32" s="41">
        <f>cnfp!H$2</f>
        <v>1417.299503212457</v>
      </c>
      <c r="I32" s="41">
        <f>cnfp!I$2</f>
        <v>1272.7577563329255</v>
      </c>
      <c r="J32" s="41">
        <f>cnfp!J$2</f>
        <v>1395.1392148358714</v>
      </c>
      <c r="K32" s="41">
        <f>cnfp!K$2</f>
        <v>1321.9873964489914</v>
      </c>
      <c r="L32" s="41">
        <f>cnfp!L$2</f>
        <v>1136.9400499371941</v>
      </c>
      <c r="M32" s="41">
        <f>cnfp!M$2</f>
        <v>962.55535567757659</v>
      </c>
      <c r="N32" s="41">
        <f>cnfp!N$2</f>
        <v>1093.356147995893</v>
      </c>
      <c r="O32" s="41">
        <f>cnfp!O$2</f>
        <v>915.62960552062168</v>
      </c>
      <c r="P32" s="41">
        <f>cnfp!P$2</f>
        <v>925.49212800850705</v>
      </c>
      <c r="Q32" s="41">
        <f>cnfp!Q$2</f>
        <v>858.72727179532933</v>
      </c>
      <c r="R32" s="41">
        <f>cnfp!R$2</f>
        <v>795.02242968163637</v>
      </c>
    </row>
    <row r="33" spans="1:18" ht="11.25" customHeight="1" x14ac:dyDescent="0.25">
      <c r="A33" s="42" t="s">
        <v>163</v>
      </c>
      <c r="B33" s="32" t="str">
        <f ca="1">HYPERLINK("#"&amp;CELL("address",cnfs!$C$2),"cnfs")</f>
        <v>cnfs</v>
      </c>
      <c r="C33" s="41">
        <f>cnfs!C$2</f>
        <v>621.05840646898355</v>
      </c>
      <c r="D33" s="41">
        <f>cnfs!D$2</f>
        <v>632.61263860864403</v>
      </c>
      <c r="E33" s="41">
        <f>cnfs!E$2</f>
        <v>578.59278713984452</v>
      </c>
      <c r="F33" s="41">
        <f>cnfs!F$2</f>
        <v>558.63826792814223</v>
      </c>
      <c r="G33" s="41">
        <f>cnfs!G$2</f>
        <v>546.24895311729063</v>
      </c>
      <c r="H33" s="41">
        <f>cnfs!H$2</f>
        <v>574.42224524153949</v>
      </c>
      <c r="I33" s="41">
        <f>cnfs!I$2</f>
        <v>554.91893550939733</v>
      </c>
      <c r="J33" s="41">
        <f>cnfs!J$2</f>
        <v>552.74684576144489</v>
      </c>
      <c r="K33" s="41">
        <f>cnfs!K$2</f>
        <v>518.84818246429643</v>
      </c>
      <c r="L33" s="41">
        <f>cnfs!L$2</f>
        <v>576.80483434311327</v>
      </c>
      <c r="M33" s="41">
        <f>cnfs!M$2</f>
        <v>722.88287224115652</v>
      </c>
      <c r="N33" s="41">
        <f>cnfs!N$2</f>
        <v>785.83299883766665</v>
      </c>
      <c r="O33" s="41">
        <f>cnfs!O$2</f>
        <v>694.70383541947626</v>
      </c>
      <c r="P33" s="41">
        <f>cnfs!P$2</f>
        <v>727.94123320264566</v>
      </c>
      <c r="Q33" s="41">
        <f>cnfs!Q$2</f>
        <v>716.72395606441842</v>
      </c>
      <c r="R33" s="41">
        <f>cnfs!R$2</f>
        <v>690.48555170642726</v>
      </c>
    </row>
    <row r="34" spans="1:18" ht="11.25" customHeight="1" x14ac:dyDescent="0.25">
      <c r="A34" s="42" t="s">
        <v>162</v>
      </c>
      <c r="B34" s="32" t="str">
        <f ca="1">HYPERLINK("#"&amp;CELL("address",cnfo!$C$2),"cnfo")</f>
        <v>cnfo</v>
      </c>
      <c r="C34" s="41">
        <f>cnfo!C$2</f>
        <v>8900.8810091590658</v>
      </c>
      <c r="D34" s="41">
        <f>cnfo!D$2</f>
        <v>8750.7469952130068</v>
      </c>
      <c r="E34" s="41">
        <f>cnfo!E$2</f>
        <v>8594.306434074686</v>
      </c>
      <c r="F34" s="41">
        <f>cnfo!F$2</f>
        <v>7523.0268853040816</v>
      </c>
      <c r="G34" s="41">
        <f>cnfo!G$2</f>
        <v>6980.3210493600036</v>
      </c>
      <c r="H34" s="41">
        <f>cnfo!H$2</f>
        <v>6607.385146495566</v>
      </c>
      <c r="I34" s="41">
        <f>cnfo!I$2</f>
        <v>6140.7765918058394</v>
      </c>
      <c r="J34" s="41">
        <f>cnfo!J$2</f>
        <v>6074.0943972610803</v>
      </c>
      <c r="K34" s="41">
        <f>cnfo!K$2</f>
        <v>5523.3864434218949</v>
      </c>
      <c r="L34" s="41">
        <f>cnfo!L$2</f>
        <v>5035.2277403610933</v>
      </c>
      <c r="M34" s="41">
        <f>cnfo!M$2</f>
        <v>5203.0742490070579</v>
      </c>
      <c r="N34" s="41">
        <f>cnfo!N$2</f>
        <v>5587.0381375834595</v>
      </c>
      <c r="O34" s="41">
        <f>cnfo!O$2</f>
        <v>5050.1846018591323</v>
      </c>
      <c r="P34" s="41">
        <f>cnfo!P$2</f>
        <v>5147.5468350872752</v>
      </c>
      <c r="Q34" s="41">
        <f>cnfo!Q$2</f>
        <v>4834.2166408923367</v>
      </c>
      <c r="R34" s="41">
        <f>cnfo!R$2</f>
        <v>4925.427341485045</v>
      </c>
    </row>
    <row r="35" spans="1:18" ht="11.25" customHeight="1" x14ac:dyDescent="0.25">
      <c r="A35" s="38" t="s">
        <v>107</v>
      </c>
      <c r="B35" s="32" t="str">
        <f ca="1">HYPERLINK("#"&amp;CELL("address",cchi!$C$2),"cchi")</f>
        <v>cchi</v>
      </c>
      <c r="C35" s="39">
        <f>cchi!C$2</f>
        <v>88057.005785691988</v>
      </c>
      <c r="D35" s="39">
        <f>cchi!D$2</f>
        <v>90808.512295677167</v>
      </c>
      <c r="E35" s="39">
        <f>cchi!E$2</f>
        <v>90601.519645612498</v>
      </c>
      <c r="F35" s="39">
        <f>cchi!F$2</f>
        <v>95718.456410392188</v>
      </c>
      <c r="G35" s="39">
        <f>cchi!G$2</f>
        <v>88470.235731558423</v>
      </c>
      <c r="H35" s="39">
        <f>cchi!H$2</f>
        <v>86063.288575911167</v>
      </c>
      <c r="I35" s="39">
        <f>cchi!I$2</f>
        <v>80996.998381603917</v>
      </c>
      <c r="J35" s="39">
        <f>cchi!J$2</f>
        <v>84659.551716377275</v>
      </c>
      <c r="K35" s="39">
        <f>cchi!K$2</f>
        <v>82103.271822684081</v>
      </c>
      <c r="L35" s="39">
        <f>cchi!L$2</f>
        <v>72317.782591168681</v>
      </c>
      <c r="M35" s="39">
        <f>cchi!M$2</f>
        <v>73423.176503137627</v>
      </c>
      <c r="N35" s="39">
        <f>cchi!N$2</f>
        <v>73830.821767879301</v>
      </c>
      <c r="O35" s="39">
        <f>cchi!O$2</f>
        <v>74000.990537132326</v>
      </c>
      <c r="P35" s="39">
        <f>cchi!P$2</f>
        <v>75866.417718188139</v>
      </c>
      <c r="Q35" s="39">
        <f>cchi!Q$2</f>
        <v>75091.448044045363</v>
      </c>
      <c r="R35" s="39">
        <f>cchi!R$2</f>
        <v>73576.899819742684</v>
      </c>
    </row>
    <row r="36" spans="1:18" ht="11.25" customHeight="1" x14ac:dyDescent="0.25">
      <c r="A36" s="42" t="s">
        <v>165</v>
      </c>
      <c r="B36" s="32" t="str">
        <f ca="1">HYPERLINK("#"&amp;CELL("address",cbch!$C$2),"cbch")</f>
        <v>cbch</v>
      </c>
      <c r="C36" s="41">
        <f>cbch!C$2</f>
        <v>66265.201168921572</v>
      </c>
      <c r="D36" s="41">
        <f>cbch!D$2</f>
        <v>69040.295797644692</v>
      </c>
      <c r="E36" s="41">
        <f>cbch!E$2</f>
        <v>70017.338470740375</v>
      </c>
      <c r="F36" s="41">
        <f>cbch!F$2</f>
        <v>73521.820954534531</v>
      </c>
      <c r="G36" s="41">
        <f>cbch!G$2</f>
        <v>68042.225279016508</v>
      </c>
      <c r="H36" s="41">
        <f>cbch!H$2</f>
        <v>66146.76881642465</v>
      </c>
      <c r="I36" s="41">
        <f>cbch!I$2</f>
        <v>62907.525926522452</v>
      </c>
      <c r="J36" s="41">
        <f>cbch!J$2</f>
        <v>65215.360495156405</v>
      </c>
      <c r="K36" s="41">
        <f>cbch!K$2</f>
        <v>66156.502234138999</v>
      </c>
      <c r="L36" s="41">
        <f>cbch!L$2</f>
        <v>56563.564716306762</v>
      </c>
      <c r="M36" s="41">
        <f>cbch!M$2</f>
        <v>59199.275581026966</v>
      </c>
      <c r="N36" s="41">
        <f>cbch!N$2</f>
        <v>59871.842947635501</v>
      </c>
      <c r="O36" s="41">
        <f>cbch!O$2</f>
        <v>59754.711969402226</v>
      </c>
      <c r="P36" s="41">
        <f>cbch!P$2</f>
        <v>61586.938440951366</v>
      </c>
      <c r="Q36" s="41">
        <f>cbch!Q$2</f>
        <v>60542.656615228501</v>
      </c>
      <c r="R36" s="41">
        <f>cbch!R$2</f>
        <v>60667.314313401948</v>
      </c>
    </row>
    <row r="37" spans="1:18" ht="11.25" customHeight="1" x14ac:dyDescent="0.25">
      <c r="A37" s="42" t="s">
        <v>166</v>
      </c>
      <c r="B37" s="32" t="str">
        <f ca="1">HYPERLINK("#"&amp;CELL("address",coch!$C$2),"coch")</f>
        <v>coch</v>
      </c>
      <c r="C37" s="41">
        <f>coch!C$2</f>
        <v>21096.898834370317</v>
      </c>
      <c r="D37" s="41">
        <f>coch!D$2</f>
        <v>20918.894357148587</v>
      </c>
      <c r="E37" s="41">
        <f>coch!E$2</f>
        <v>19722.304832885879</v>
      </c>
      <c r="F37" s="41">
        <f>coch!F$2</f>
        <v>21244.491957161237</v>
      </c>
      <c r="G37" s="41">
        <f>coch!G$2</f>
        <v>19624.170099475268</v>
      </c>
      <c r="H37" s="41">
        <f>coch!H$2</f>
        <v>19127.06124327983</v>
      </c>
      <c r="I37" s="41">
        <f>coch!I$2</f>
        <v>17331.529516578139</v>
      </c>
      <c r="J37" s="41">
        <f>coch!J$2</f>
        <v>18686.244255842979</v>
      </c>
      <c r="K37" s="41">
        <f>coch!K$2</f>
        <v>15253.016636364035</v>
      </c>
      <c r="L37" s="41">
        <f>coch!L$2</f>
        <v>14971.204656086935</v>
      </c>
      <c r="M37" s="41">
        <f>coch!M$2</f>
        <v>13596.231411300536</v>
      </c>
      <c r="N37" s="41">
        <f>coch!N$2</f>
        <v>13377.419654820173</v>
      </c>
      <c r="O37" s="41">
        <f>coch!O$2</f>
        <v>13649.309868699773</v>
      </c>
      <c r="P37" s="41">
        <f>coch!P$2</f>
        <v>13620.406589046532</v>
      </c>
      <c r="Q37" s="41">
        <f>coch!Q$2</f>
        <v>13902.899808974908</v>
      </c>
      <c r="R37" s="41">
        <f>coch!R$2</f>
        <v>12259.310972575977</v>
      </c>
    </row>
    <row r="38" spans="1:18" ht="11.25" customHeight="1" x14ac:dyDescent="0.25">
      <c r="A38" s="42" t="s">
        <v>167</v>
      </c>
      <c r="B38" s="32" t="str">
        <f ca="1">HYPERLINK("#"&amp;CELL("address",cpha!$C$2),"cpha")</f>
        <v>cpha</v>
      </c>
      <c r="C38" s="41">
        <f>cprp!C$2</f>
        <v>457.36516309872843</v>
      </c>
      <c r="D38" s="41">
        <f>cprp!D$2</f>
        <v>447.61272753393797</v>
      </c>
      <c r="E38" s="41">
        <f>cprp!E$2</f>
        <v>443.43628686132314</v>
      </c>
      <c r="F38" s="41">
        <f>cprp!F$2</f>
        <v>445.76521434314037</v>
      </c>
      <c r="G38" s="41">
        <f>cprp!G$2</f>
        <v>396.22016152935458</v>
      </c>
      <c r="H38" s="41">
        <f>cprp!H$2</f>
        <v>412.66644330711847</v>
      </c>
      <c r="I38" s="41">
        <f>cprp!I$2</f>
        <v>392.48198155060641</v>
      </c>
      <c r="J38" s="41">
        <f>cprp!J$2</f>
        <v>383.23344993870074</v>
      </c>
      <c r="K38" s="41">
        <f>cprp!K$2</f>
        <v>322.45847831173649</v>
      </c>
      <c r="L38" s="41">
        <f>cprp!L$2</f>
        <v>310.18328208759442</v>
      </c>
      <c r="M38" s="41">
        <f>cprp!M$2</f>
        <v>315.08421537535128</v>
      </c>
      <c r="N38" s="41">
        <f>cprp!N$2</f>
        <v>264.67285691614012</v>
      </c>
      <c r="O38" s="41">
        <f>cprp!O$2</f>
        <v>261.42555290621084</v>
      </c>
      <c r="P38" s="41">
        <f>cprp!P$2</f>
        <v>309.83897114195503</v>
      </c>
      <c r="Q38" s="41">
        <f>cprp!Q$2</f>
        <v>272.66133170843409</v>
      </c>
      <c r="R38" s="41">
        <f>cprp!R$2</f>
        <v>278.54133369531053</v>
      </c>
    </row>
    <row r="39" spans="1:18" ht="11.25" customHeight="1" x14ac:dyDescent="0.25">
      <c r="A39" s="38" t="s">
        <v>108</v>
      </c>
      <c r="B39" s="32" t="str">
        <f ca="1">HYPERLINK("#"&amp;CELL("address",cnmm!$C$2),"cnmm")</f>
        <v>cnmm</v>
      </c>
      <c r="C39" s="39">
        <f>cnmm!C$2</f>
        <v>116293.94746407265</v>
      </c>
      <c r="D39" s="39">
        <f>cnmm!D$2</f>
        <v>115404.12097073853</v>
      </c>
      <c r="E39" s="39">
        <f>cnmm!E$2</f>
        <v>112036.17720467893</v>
      </c>
      <c r="F39" s="39">
        <f>cnmm!F$2</f>
        <v>115646.73543101834</v>
      </c>
      <c r="G39" s="39">
        <f>cnmm!G$2</f>
        <v>117271.35862149044</v>
      </c>
      <c r="H39" s="39">
        <f>cnmm!H$2</f>
        <v>117579.0382611754</v>
      </c>
      <c r="I39" s="39">
        <f>cnmm!I$2</f>
        <v>114047.75044645352</v>
      </c>
      <c r="J39" s="39">
        <f>cnmm!J$2</f>
        <v>118985.5966601148</v>
      </c>
      <c r="K39" s="39">
        <f>cnmm!K$2</f>
        <v>118752.28396808942</v>
      </c>
      <c r="L39" s="39">
        <f>cnmm!L$2</f>
        <v>95648.108430653374</v>
      </c>
      <c r="M39" s="39">
        <f>cnmm!M$2</f>
        <v>98002.505874947761</v>
      </c>
      <c r="N39" s="39">
        <f>cnmm!N$2</f>
        <v>98572.486038144794</v>
      </c>
      <c r="O39" s="39">
        <f>cnmm!O$2</f>
        <v>92437.69031455068</v>
      </c>
      <c r="P39" s="39">
        <f>cnmm!P$2</f>
        <v>87828.677839925353</v>
      </c>
      <c r="Q39" s="39">
        <f>cnmm!Q$2</f>
        <v>86929.828704276035</v>
      </c>
      <c r="R39" s="39">
        <f>cnmm!R$2</f>
        <v>86811.284957543074</v>
      </c>
    </row>
    <row r="40" spans="1:18" ht="11.25" customHeight="1" x14ac:dyDescent="0.25">
      <c r="A40" s="42" t="s">
        <v>168</v>
      </c>
      <c r="B40" s="32" t="str">
        <f ca="1">HYPERLINK("#"&amp;CELL("address",ccem!$C$2),"ccem")</f>
        <v>ccem</v>
      </c>
      <c r="C40" s="41">
        <f>ccem!C$2</f>
        <v>69878.037626070189</v>
      </c>
      <c r="D40" s="41">
        <f>ccem!D$2</f>
        <v>67047.33189907315</v>
      </c>
      <c r="E40" s="41">
        <f>ccem!E$2</f>
        <v>65615.96180326787</v>
      </c>
      <c r="F40" s="41">
        <f>ccem!F$2</f>
        <v>65255.907071274567</v>
      </c>
      <c r="G40" s="41">
        <f>ccem!G$2</f>
        <v>67829.627845866504</v>
      </c>
      <c r="H40" s="41">
        <f>ccem!H$2</f>
        <v>65351.556984378978</v>
      </c>
      <c r="I40" s="41">
        <f>ccem!I$2</f>
        <v>68278.97260342275</v>
      </c>
      <c r="J40" s="41">
        <f>ccem!J$2</f>
        <v>69782.323910490726</v>
      </c>
      <c r="K40" s="41">
        <f>ccem!K$2</f>
        <v>65502.574868126416</v>
      </c>
      <c r="L40" s="41">
        <f>ccem!L$2</f>
        <v>52407.496471909617</v>
      </c>
      <c r="M40" s="41">
        <f>ccem!M$2</f>
        <v>50340.698247761284</v>
      </c>
      <c r="N40" s="41">
        <f>ccem!N$2</f>
        <v>50017.185039053278</v>
      </c>
      <c r="O40" s="41">
        <f>ccem!O$2</f>
        <v>43879.390604894972</v>
      </c>
      <c r="P40" s="41">
        <f>ccem!P$2</f>
        <v>40961.961560537944</v>
      </c>
      <c r="Q40" s="41">
        <f>ccem!Q$2</f>
        <v>39930.340365492419</v>
      </c>
      <c r="R40" s="41">
        <f>ccem!R$2</f>
        <v>40240.841988965964</v>
      </c>
    </row>
    <row r="41" spans="1:18" ht="11.25" customHeight="1" x14ac:dyDescent="0.25">
      <c r="A41" s="42" t="s">
        <v>169</v>
      </c>
      <c r="B41" s="32" t="str">
        <f ca="1">HYPERLINK("#"&amp;CELL("address",ccer!$C$2),"ccer")</f>
        <v>ccer</v>
      </c>
      <c r="C41" s="41">
        <f>ccer!C$2</f>
        <v>27697.098047437954</v>
      </c>
      <c r="D41" s="41">
        <f>ccer!D$2</f>
        <v>29616.329250900533</v>
      </c>
      <c r="E41" s="41">
        <f>ccer!E$2</f>
        <v>28454.208046826294</v>
      </c>
      <c r="F41" s="41">
        <f>ccer!F$2</f>
        <v>32068.499283415789</v>
      </c>
      <c r="G41" s="41">
        <f>ccer!G$2</f>
        <v>31448.440627033629</v>
      </c>
      <c r="H41" s="41">
        <f>ccer!H$2</f>
        <v>34152.976808241787</v>
      </c>
      <c r="I41" s="41">
        <f>ccer!I$2</f>
        <v>28283.205582352693</v>
      </c>
      <c r="J41" s="41">
        <f>ccer!J$2</f>
        <v>31139.561722483813</v>
      </c>
      <c r="K41" s="41">
        <f>ccer!K$2</f>
        <v>35778.428497946079</v>
      </c>
      <c r="L41" s="41">
        <f>ccer!L$2</f>
        <v>28522.81682856322</v>
      </c>
      <c r="M41" s="41">
        <f>ccer!M$2</f>
        <v>32161.017126537408</v>
      </c>
      <c r="N41" s="41">
        <f>ccer!N$2</f>
        <v>33072.386705704645</v>
      </c>
      <c r="O41" s="41">
        <f>ccer!O$2</f>
        <v>33479.47240461193</v>
      </c>
      <c r="P41" s="41">
        <f>ccer!P$2</f>
        <v>32739.516537685719</v>
      </c>
      <c r="Q41" s="41">
        <f>ccer!Q$2</f>
        <v>33148.857061015995</v>
      </c>
      <c r="R41" s="41">
        <f>ccer!R$2</f>
        <v>32642.173331793827</v>
      </c>
    </row>
    <row r="42" spans="1:18" ht="11.25" customHeight="1" x14ac:dyDescent="0.25">
      <c r="A42" s="42" t="s">
        <v>170</v>
      </c>
      <c r="B42" s="32" t="str">
        <f ca="1">HYPERLINK("#"&amp;CELL("address",cgla!$C$2),"cgla")</f>
        <v>cgla</v>
      </c>
      <c r="C42" s="41">
        <f>cgla!C$2</f>
        <v>18718.811790564527</v>
      </c>
      <c r="D42" s="41">
        <f>cgla!D$2</f>
        <v>18740.459820764845</v>
      </c>
      <c r="E42" s="41">
        <f>cgla!E$2</f>
        <v>17966.007354584784</v>
      </c>
      <c r="F42" s="41">
        <f>cgla!F$2</f>
        <v>18322.329076327998</v>
      </c>
      <c r="G42" s="41">
        <f>cgla!G$2</f>
        <v>17993.290148590309</v>
      </c>
      <c r="H42" s="41">
        <f>cgla!H$2</f>
        <v>18074.504468554609</v>
      </c>
      <c r="I42" s="41">
        <f>cgla!I$2</f>
        <v>17485.57226067808</v>
      </c>
      <c r="J42" s="41">
        <f>cgla!J$2</f>
        <v>18063.711027140263</v>
      </c>
      <c r="K42" s="41">
        <f>cgla!K$2</f>
        <v>17471.280602016948</v>
      </c>
      <c r="L42" s="41">
        <f>cgla!L$2</f>
        <v>14717.795130180517</v>
      </c>
      <c r="M42" s="41">
        <f>cgla!M$2</f>
        <v>15500.790500649066</v>
      </c>
      <c r="N42" s="41">
        <f>cgla!N$2</f>
        <v>15482.914293386892</v>
      </c>
      <c r="O42" s="41">
        <f>cgla!O$2</f>
        <v>15078.827305043769</v>
      </c>
      <c r="P42" s="41">
        <f>cgla!P$2</f>
        <v>14127.199741701694</v>
      </c>
      <c r="Q42" s="41">
        <f>cgla!Q$2</f>
        <v>13850.631277767618</v>
      </c>
      <c r="R42" s="41">
        <f>cgla!R$2</f>
        <v>13928.269636783272</v>
      </c>
    </row>
    <row r="43" spans="1:18" ht="11.25" customHeight="1" x14ac:dyDescent="0.25">
      <c r="A43" s="38" t="s">
        <v>109</v>
      </c>
      <c r="B43" s="32" t="str">
        <f ca="1">HYPERLINK("#"&amp;CELL("address",cppa!$C$2),"cppa")</f>
        <v>cppa</v>
      </c>
      <c r="C43" s="39">
        <f>cppa!C$2</f>
        <v>36935.601182965358</v>
      </c>
      <c r="D43" s="39">
        <f>cppa!D$2</f>
        <v>35360.450298134732</v>
      </c>
      <c r="E43" s="39">
        <f>cppa!E$2</f>
        <v>35349.656495995368</v>
      </c>
      <c r="F43" s="39">
        <f>cppa!F$2</f>
        <v>36789.387712840631</v>
      </c>
      <c r="G43" s="39">
        <f>cppa!G$2</f>
        <v>32654.938852870884</v>
      </c>
      <c r="H43" s="39">
        <f>cppa!H$2</f>
        <v>33574.785570019267</v>
      </c>
      <c r="I43" s="39">
        <f>cppa!I$2</f>
        <v>32674.985780608007</v>
      </c>
      <c r="J43" s="39">
        <f>cppa!J$2</f>
        <v>32014.535838334054</v>
      </c>
      <c r="K43" s="39">
        <f>cppa!K$2</f>
        <v>28665.616561661343</v>
      </c>
      <c r="L43" s="39">
        <f>cppa!L$2</f>
        <v>26456.5418109534</v>
      </c>
      <c r="M43" s="39">
        <f>cppa!M$2</f>
        <v>26981.33206646697</v>
      </c>
      <c r="N43" s="39">
        <f>cppa!N$2</f>
        <v>24216.722906471405</v>
      </c>
      <c r="O43" s="39">
        <f>cppa!O$2</f>
        <v>24342.000399586104</v>
      </c>
      <c r="P43" s="39">
        <f>cppa!P$2</f>
        <v>25339.449502880492</v>
      </c>
      <c r="Q43" s="39">
        <f>cppa!Q$2</f>
        <v>24170.778591011727</v>
      </c>
      <c r="R43" s="39">
        <f>cppa!R$2</f>
        <v>23534.127584006819</v>
      </c>
    </row>
    <row r="44" spans="1:18" ht="11.25" customHeight="1" x14ac:dyDescent="0.25">
      <c r="A44" s="42" t="s">
        <v>171</v>
      </c>
      <c r="B44" s="32" t="str">
        <f ca="1">HYPERLINK("#"&amp;CELL("address",cpul!$C$2),"cpul")</f>
        <v>cpul</v>
      </c>
      <c r="C44" s="41">
        <f>cpul!C$2</f>
        <v>2256.6116715288413</v>
      </c>
      <c r="D44" s="41">
        <f>cpul!D$2</f>
        <v>1568.6988743597913</v>
      </c>
      <c r="E44" s="41">
        <f>cpul!E$2</f>
        <v>1569.8263601944545</v>
      </c>
      <c r="F44" s="41">
        <f>cpul!F$2</f>
        <v>1861.7058352822603</v>
      </c>
      <c r="G44" s="41">
        <f>cpul!G$2</f>
        <v>927.1406326999911</v>
      </c>
      <c r="H44" s="41">
        <f>cpul!H$2</f>
        <v>1117.7343739297262</v>
      </c>
      <c r="I44" s="41">
        <f>cpul!I$2</f>
        <v>690.08816647232402</v>
      </c>
      <c r="J44" s="41">
        <f>cpul!J$2</f>
        <v>760.34876295616402</v>
      </c>
      <c r="K44" s="41">
        <f>cpul!K$2</f>
        <v>435.30120979446667</v>
      </c>
      <c r="L44" s="41">
        <f>cpul!L$2</f>
        <v>527.21156489956172</v>
      </c>
      <c r="M44" s="41">
        <f>cpul!M$2</f>
        <v>386.85339516953428</v>
      </c>
      <c r="N44" s="41">
        <f>cpul!N$2</f>
        <v>319.88608103467971</v>
      </c>
      <c r="O44" s="41">
        <f>cpul!O$2</f>
        <v>406.97753230385774</v>
      </c>
      <c r="P44" s="41">
        <f>cpul!P$2</f>
        <v>759.2557765766162</v>
      </c>
      <c r="Q44" s="41">
        <f>cpul!Q$2</f>
        <v>698.61304298309256</v>
      </c>
      <c r="R44" s="41">
        <f>cpul!R$2</f>
        <v>469.35535629866513</v>
      </c>
    </row>
    <row r="45" spans="1:18" ht="11.25" customHeight="1" x14ac:dyDescent="0.25">
      <c r="A45" s="42" t="s">
        <v>172</v>
      </c>
      <c r="B45" s="32" t="str">
        <f ca="1">HYPERLINK("#"&amp;CELL("address",cpap!$C$2),"cpap")</f>
        <v>cpap</v>
      </c>
      <c r="C45" s="41">
        <f>cpap!C$2</f>
        <v>34221.624348337798</v>
      </c>
      <c r="D45" s="41">
        <f>cpap!D$2</f>
        <v>33344.138696241018</v>
      </c>
      <c r="E45" s="41">
        <f>cpap!E$2</f>
        <v>33336.393848939595</v>
      </c>
      <c r="F45" s="41">
        <f>cpap!F$2</f>
        <v>34481.916663215226</v>
      </c>
      <c r="G45" s="41">
        <f>cpap!G$2</f>
        <v>31331.578058641542</v>
      </c>
      <c r="H45" s="41">
        <f>cpap!H$2</f>
        <v>32044.384752782415</v>
      </c>
      <c r="I45" s="41">
        <f>cpap!I$2</f>
        <v>31592.415632585082</v>
      </c>
      <c r="J45" s="41">
        <f>cpap!J$2</f>
        <v>30870.953625439186</v>
      </c>
      <c r="K45" s="41">
        <f>cpap!K$2</f>
        <v>27907.856873555149</v>
      </c>
      <c r="L45" s="41">
        <f>cpap!L$2</f>
        <v>25619.146963966246</v>
      </c>
      <c r="M45" s="41">
        <f>cpap!M$2</f>
        <v>26279.394455922087</v>
      </c>
      <c r="N45" s="41">
        <f>cpap!N$2</f>
        <v>23632.163968520588</v>
      </c>
      <c r="O45" s="41">
        <f>cpap!O$2</f>
        <v>23673.597314376035</v>
      </c>
      <c r="P45" s="41">
        <f>cpap!P$2</f>
        <v>24270.354755161923</v>
      </c>
      <c r="Q45" s="41">
        <f>cpap!Q$2</f>
        <v>23199.504216320202</v>
      </c>
      <c r="R45" s="41">
        <f>cpap!R$2</f>
        <v>22786.230894012842</v>
      </c>
    </row>
    <row r="46" spans="1:18" ht="11.25" customHeight="1" x14ac:dyDescent="0.25">
      <c r="A46" s="42" t="s">
        <v>173</v>
      </c>
      <c r="B46" s="32" t="str">
        <f ca="1">HYPERLINK("#"&amp;CELL("address",cprp!$C$2),"cprp")</f>
        <v>cprp</v>
      </c>
      <c r="C46" s="41">
        <f>cprp!C$2</f>
        <v>457.36516309872843</v>
      </c>
      <c r="D46" s="41">
        <f>cprp!D$2</f>
        <v>447.61272753393797</v>
      </c>
      <c r="E46" s="41">
        <f>cprp!E$2</f>
        <v>443.43628686132314</v>
      </c>
      <c r="F46" s="41">
        <f>cprp!F$2</f>
        <v>445.76521434314037</v>
      </c>
      <c r="G46" s="41">
        <f>cprp!G$2</f>
        <v>396.22016152935458</v>
      </c>
      <c r="H46" s="41">
        <f>cprp!H$2</f>
        <v>412.66644330711847</v>
      </c>
      <c r="I46" s="41">
        <f>cprp!I$2</f>
        <v>392.48198155060641</v>
      </c>
      <c r="J46" s="41">
        <f>cprp!J$2</f>
        <v>383.23344993870074</v>
      </c>
      <c r="K46" s="41">
        <f>cprp!K$2</f>
        <v>322.45847831173649</v>
      </c>
      <c r="L46" s="41">
        <f>cprp!L$2</f>
        <v>310.18328208759442</v>
      </c>
      <c r="M46" s="41">
        <f>cprp!M$2</f>
        <v>315.08421537535128</v>
      </c>
      <c r="N46" s="41">
        <f>cprp!N$2</f>
        <v>264.67285691614012</v>
      </c>
      <c r="O46" s="41">
        <f>cprp!O$2</f>
        <v>261.42555290621084</v>
      </c>
      <c r="P46" s="41">
        <f>cprp!P$2</f>
        <v>309.83897114195503</v>
      </c>
      <c r="Q46" s="41">
        <f>cprp!Q$2</f>
        <v>272.66133170843409</v>
      </c>
      <c r="R46" s="41">
        <f>cprp!R$2</f>
        <v>278.54133369531053</v>
      </c>
    </row>
    <row r="47" spans="1:18" ht="11.25" customHeight="1" x14ac:dyDescent="0.25">
      <c r="A47" s="38" t="s">
        <v>110</v>
      </c>
      <c r="B47" s="32" t="str">
        <f ca="1">HYPERLINK("#"&amp;CELL("address",cfbt!$C$2),"cfbt")</f>
        <v>cfbt</v>
      </c>
      <c r="C47" s="39">
        <f>cfbt!C$2</f>
        <v>56822.694817799143</v>
      </c>
      <c r="D47" s="39">
        <f>cfbt!D$2</f>
        <v>58136.582742722036</v>
      </c>
      <c r="E47" s="39">
        <f>cfbt!E$2</f>
        <v>59472.445678906886</v>
      </c>
      <c r="F47" s="39">
        <f>cfbt!F$2</f>
        <v>58908.113826623099</v>
      </c>
      <c r="G47" s="39">
        <f>cfbt!G$2</f>
        <v>57222.763492354323</v>
      </c>
      <c r="H47" s="39">
        <f>cfbt!H$2</f>
        <v>52768.673914169609</v>
      </c>
      <c r="I47" s="39">
        <f>cfbt!I$2</f>
        <v>49322.895790146533</v>
      </c>
      <c r="J47" s="39">
        <f>cfbt!J$2</f>
        <v>48771.928808517252</v>
      </c>
      <c r="K47" s="39">
        <f>cfbt!K$2</f>
        <v>46261.417014477302</v>
      </c>
      <c r="L47" s="39">
        <f>cfbt!L$2</f>
        <v>42992.906785074018</v>
      </c>
      <c r="M47" s="39">
        <f>cfbt!M$2</f>
        <v>44472.772353052496</v>
      </c>
      <c r="N47" s="39">
        <f>cfbt!N$2</f>
        <v>42212.974895718646</v>
      </c>
      <c r="O47" s="39">
        <f>cfbt!O$2</f>
        <v>43330.231829530167</v>
      </c>
      <c r="P47" s="39">
        <f>cfbt!P$2</f>
        <v>42871.837141729098</v>
      </c>
      <c r="Q47" s="39">
        <f>cfbt!Q$2</f>
        <v>42399.31778234728</v>
      </c>
      <c r="R47" s="39">
        <f>cfbt!R$2</f>
        <v>43312.271016905208</v>
      </c>
    </row>
    <row r="48" spans="1:18" ht="11.25" customHeight="1" x14ac:dyDescent="0.25">
      <c r="A48" s="38" t="s">
        <v>111</v>
      </c>
      <c r="B48" s="32" t="str">
        <f ca="1">HYPERLINK("#"&amp;CELL("address",ctre!$C$2),"ctre")</f>
        <v>ctre</v>
      </c>
      <c r="C48" s="39">
        <f>ctre!C$2</f>
        <v>11953.148014915276</v>
      </c>
      <c r="D48" s="39">
        <f>ctre!D$2</f>
        <v>12587.543032557209</v>
      </c>
      <c r="E48" s="39">
        <f>ctre!E$2</f>
        <v>11854.199068095097</v>
      </c>
      <c r="F48" s="39">
        <f>ctre!F$2</f>
        <v>12138.834271001797</v>
      </c>
      <c r="G48" s="39">
        <f>ctre!G$2</f>
        <v>11589.649425073407</v>
      </c>
      <c r="H48" s="39">
        <f>ctre!H$2</f>
        <v>10472.312618749416</v>
      </c>
      <c r="I48" s="39">
        <f>ctre!I$2</f>
        <v>10180.732929158772</v>
      </c>
      <c r="J48" s="39">
        <f>ctre!J$2</f>
        <v>9882.3901641954144</v>
      </c>
      <c r="K48" s="39">
        <f>ctre!K$2</f>
        <v>8011.0697825977586</v>
      </c>
      <c r="L48" s="39">
        <f>ctre!L$2</f>
        <v>6890.453648683454</v>
      </c>
      <c r="M48" s="39">
        <f>ctre!M$2</f>
        <v>7611.1722938759576</v>
      </c>
      <c r="N48" s="39">
        <f>ctre!N$2</f>
        <v>7286.2381336247818</v>
      </c>
      <c r="O48" s="39">
        <f>ctre!O$2</f>
        <v>7332.8160449522566</v>
      </c>
      <c r="P48" s="39">
        <f>ctre!P$2</f>
        <v>7936.8343829792102</v>
      </c>
      <c r="Q48" s="39">
        <f>ctre!Q$2</f>
        <v>6837.006775922674</v>
      </c>
      <c r="R48" s="39">
        <f>ctre!R$2</f>
        <v>7110.8946384465453</v>
      </c>
    </row>
    <row r="49" spans="1:18" ht="11.25" customHeight="1" x14ac:dyDescent="0.25">
      <c r="A49" s="38" t="s">
        <v>112</v>
      </c>
      <c r="B49" s="32" t="str">
        <f ca="1">HYPERLINK("#"&amp;CELL("address",cmae!$C$2),"cmae")</f>
        <v>cmae</v>
      </c>
      <c r="C49" s="39">
        <f>cmae!C$2</f>
        <v>28771.332922243862</v>
      </c>
      <c r="D49" s="39">
        <f>cmae!D$2</f>
        <v>29749.108383643976</v>
      </c>
      <c r="E49" s="39">
        <f>cmae!E$2</f>
        <v>28817.923923871273</v>
      </c>
      <c r="F49" s="39">
        <f>cmae!F$2</f>
        <v>28211.81971180781</v>
      </c>
      <c r="G49" s="39">
        <f>cmae!G$2</f>
        <v>27884.437488482665</v>
      </c>
      <c r="H49" s="39">
        <f>cmae!H$2</f>
        <v>27273.966797606186</v>
      </c>
      <c r="I49" s="39">
        <f>cmae!I$2</f>
        <v>27133.408105466871</v>
      </c>
      <c r="J49" s="39">
        <f>cmae!J$2</f>
        <v>26375.920002741928</v>
      </c>
      <c r="K49" s="39">
        <f>cmae!K$2</f>
        <v>24736.89948960939</v>
      </c>
      <c r="L49" s="39">
        <f>cmae!L$2</f>
        <v>21861.480381567912</v>
      </c>
      <c r="M49" s="39">
        <f>cmae!M$2</f>
        <v>22740.080353659705</v>
      </c>
      <c r="N49" s="39">
        <f>cmae!N$2</f>
        <v>21194.277947545928</v>
      </c>
      <c r="O49" s="39">
        <f>cmae!O$2</f>
        <v>20132.952852445163</v>
      </c>
      <c r="P49" s="39">
        <f>cmae!P$2</f>
        <v>20418.869257625247</v>
      </c>
      <c r="Q49" s="39">
        <f>cmae!Q$2</f>
        <v>18402.818774361938</v>
      </c>
      <c r="R49" s="39">
        <f>cmae!R$2</f>
        <v>18816.919013428604</v>
      </c>
    </row>
    <row r="50" spans="1:18" ht="11.25" customHeight="1" x14ac:dyDescent="0.25">
      <c r="A50" s="38" t="s">
        <v>113</v>
      </c>
      <c r="B50" s="32" t="str">
        <f ca="1">HYPERLINK("#"&amp;CELL("address",ctel!$C$2),"ctel")</f>
        <v>ctel</v>
      </c>
      <c r="C50" s="39">
        <f>ctel!C$2</f>
        <v>18507.61689278522</v>
      </c>
      <c r="D50" s="39">
        <f>ctel!D$2</f>
        <v>18098.904677612762</v>
      </c>
      <c r="E50" s="39">
        <f>ctel!E$2</f>
        <v>17895.409502496554</v>
      </c>
      <c r="F50" s="39">
        <f>ctel!F$2</f>
        <v>17913.744217188472</v>
      </c>
      <c r="G50" s="39">
        <f>ctel!G$2</f>
        <v>16227.853699387357</v>
      </c>
      <c r="H50" s="39">
        <f>ctel!H$2</f>
        <v>12534.35634589771</v>
      </c>
      <c r="I50" s="39">
        <f>ctel!I$2</f>
        <v>11675.684748686472</v>
      </c>
      <c r="J50" s="39">
        <f>ctel!J$2</f>
        <v>10541.436610094786</v>
      </c>
      <c r="K50" s="39">
        <f>ctel!K$2</f>
        <v>8926.0523720656201</v>
      </c>
      <c r="L50" s="39">
        <f>ctel!L$2</f>
        <v>7584.3555987700447</v>
      </c>
      <c r="M50" s="39">
        <f>ctel!M$2</f>
        <v>7174.7571475791046</v>
      </c>
      <c r="N50" s="39">
        <f>ctel!N$2</f>
        <v>6578.5013458540661</v>
      </c>
      <c r="O50" s="39">
        <f>ctel!O$2</f>
        <v>6498.37679147984</v>
      </c>
      <c r="P50" s="39">
        <f>ctel!P$2</f>
        <v>6266.9108797229137</v>
      </c>
      <c r="Q50" s="39">
        <f>ctel!Q$2</f>
        <v>6014.4622501912763</v>
      </c>
      <c r="R50" s="39">
        <f>ctel!R$2</f>
        <v>6085.6085801332938</v>
      </c>
    </row>
    <row r="51" spans="1:18" ht="11.25" customHeight="1" x14ac:dyDescent="0.25">
      <c r="A51" s="38" t="s">
        <v>114</v>
      </c>
      <c r="B51" s="32" t="str">
        <f ca="1">HYPERLINK("#"&amp;CELL("address",cwwp!$C$2),"cwwp")</f>
        <v>cwwp</v>
      </c>
      <c r="C51" s="39">
        <f>cwwp!C$2</f>
        <v>3866.5767455491</v>
      </c>
      <c r="D51" s="39">
        <f>cwwp!D$2</f>
        <v>3795.8461307542084</v>
      </c>
      <c r="E51" s="39">
        <f>cwwp!E$2</f>
        <v>3481.8887093422327</v>
      </c>
      <c r="F51" s="39">
        <f>cwwp!F$2</f>
        <v>3665.5906812393246</v>
      </c>
      <c r="G51" s="39">
        <f>cwwp!G$2</f>
        <v>4234.6108795304526</v>
      </c>
      <c r="H51" s="39">
        <f>cwwp!H$2</f>
        <v>4064.1306868404531</v>
      </c>
      <c r="I51" s="39">
        <f>cwwp!I$2</f>
        <v>4045.3819998294603</v>
      </c>
      <c r="J51" s="39">
        <f>cwwp!J$2</f>
        <v>3534.0442498639441</v>
      </c>
      <c r="K51" s="39">
        <f>cwwp!K$2</f>
        <v>3394.8722485469516</v>
      </c>
      <c r="L51" s="39">
        <f>cwwp!L$2</f>
        <v>2899.6893756150484</v>
      </c>
      <c r="M51" s="39">
        <f>cwwp!M$2</f>
        <v>2975.3863407594076</v>
      </c>
      <c r="N51" s="39">
        <f>cwwp!N$2</f>
        <v>2890.2141996098794</v>
      </c>
      <c r="O51" s="39">
        <f>cwwp!O$2</f>
        <v>2353.7659460689588</v>
      </c>
      <c r="P51" s="39">
        <f>cwwp!P$2</f>
        <v>2239.7766545588979</v>
      </c>
      <c r="Q51" s="39">
        <f>cwwp!Q$2</f>
        <v>2129.5973503257328</v>
      </c>
      <c r="R51" s="39">
        <f>cwwp!R$2</f>
        <v>2165.0292365449018</v>
      </c>
    </row>
    <row r="52" spans="1:18" ht="11.25" customHeight="1" x14ac:dyDescent="0.25">
      <c r="A52" s="38" t="s">
        <v>115</v>
      </c>
      <c r="B52" s="32" t="str">
        <f ca="1">HYPERLINK("#"&amp;CELL("address",cmiq!$C$2),"cmiq")</f>
        <v>cmiq</v>
      </c>
      <c r="C52" s="39">
        <f>cmiq!C$2</f>
        <v>6671.3438365536622</v>
      </c>
      <c r="D52" s="39">
        <f>cmiq!D$2</f>
        <v>6124.0188368453419</v>
      </c>
      <c r="E52" s="39">
        <f>cmiq!E$2</f>
        <v>6309.0853089268676</v>
      </c>
      <c r="F52" s="39">
        <f>cmiq!F$2</f>
        <v>5895.3498845996164</v>
      </c>
      <c r="G52" s="39">
        <f>cmiq!G$2</f>
        <v>5532.2536889582279</v>
      </c>
      <c r="H52" s="39">
        <f>cmiq!H$2</f>
        <v>5139.6485543644094</v>
      </c>
      <c r="I52" s="39">
        <f>cmiq!I$2</f>
        <v>4584.8173235224676</v>
      </c>
      <c r="J52" s="39">
        <f>cmiq!J$2</f>
        <v>4825.0528290521643</v>
      </c>
      <c r="K52" s="39">
        <f>cmiq!K$2</f>
        <v>5144.6452294987566</v>
      </c>
      <c r="L52" s="39">
        <f>cmiq!L$2</f>
        <v>4118.9516628972115</v>
      </c>
      <c r="M52" s="39">
        <f>cmiq!M$2</f>
        <v>4368.3690373612708</v>
      </c>
      <c r="N52" s="39">
        <f>cmiq!N$2</f>
        <v>4518.1815513544771</v>
      </c>
      <c r="O52" s="39">
        <f>cmiq!O$2</f>
        <v>4338.7596402046456</v>
      </c>
      <c r="P52" s="39">
        <f>cmiq!P$2</f>
        <v>4396.4216804363277</v>
      </c>
      <c r="Q52" s="39">
        <f>cmiq!Q$2</f>
        <v>4362.6053446004235</v>
      </c>
      <c r="R52" s="39">
        <f>cmiq!R$2</f>
        <v>4734.8558432165246</v>
      </c>
    </row>
    <row r="53" spans="1:18" ht="11.25" customHeight="1" x14ac:dyDescent="0.25">
      <c r="A53" s="38" t="s">
        <v>116</v>
      </c>
      <c r="B53" s="32" t="str">
        <f ca="1">HYPERLINK("#"&amp;CELL("address",ccon!$C$2),"ccon")</f>
        <v>ccon</v>
      </c>
      <c r="C53" s="39">
        <f>ccon!C$2</f>
        <v>16194.125729568355</v>
      </c>
      <c r="D53" s="39">
        <f>ccon!D$2</f>
        <v>16778.397983323943</v>
      </c>
      <c r="E53" s="39">
        <f>ccon!E$2</f>
        <v>18032.88656210027</v>
      </c>
      <c r="F53" s="39">
        <f>ccon!F$2</f>
        <v>15314.905493175082</v>
      </c>
      <c r="G53" s="39">
        <f>ccon!G$2</f>
        <v>14898.300172499563</v>
      </c>
      <c r="H53" s="39">
        <f>ccon!H$2</f>
        <v>15349.981829792248</v>
      </c>
      <c r="I53" s="39">
        <f>ccon!I$2</f>
        <v>15284.970372297177</v>
      </c>
      <c r="J53" s="39">
        <f>ccon!J$2</f>
        <v>14349.957263008861</v>
      </c>
      <c r="K53" s="39">
        <f>ccon!K$2</f>
        <v>15199.448155499582</v>
      </c>
      <c r="L53" s="39">
        <f>ccon!L$2</f>
        <v>13970.986818276746</v>
      </c>
      <c r="M53" s="39">
        <f>ccon!M$2</f>
        <v>12940.51326363276</v>
      </c>
      <c r="N53" s="39">
        <f>ccon!N$2</f>
        <v>13474.942963031779</v>
      </c>
      <c r="O53" s="39">
        <f>ccon!O$2</f>
        <v>14526.032176311577</v>
      </c>
      <c r="P53" s="39">
        <f>ccon!P$2</f>
        <v>15071.9866586362</v>
      </c>
      <c r="Q53" s="39">
        <f>ccon!Q$2</f>
        <v>14844.008810278634</v>
      </c>
      <c r="R53" s="39">
        <f>ccon!R$2</f>
        <v>14209.989715175447</v>
      </c>
    </row>
    <row r="54" spans="1:18" ht="11.25" customHeight="1" x14ac:dyDescent="0.25">
      <c r="A54" s="38" t="s">
        <v>117</v>
      </c>
      <c r="B54" s="32" t="str">
        <f ca="1">HYPERLINK("#"&amp;CELL("address",cnsi!$C$2),"cnsi")</f>
        <v>cnsi</v>
      </c>
      <c r="C54" s="39">
        <f>cnsi!C$2</f>
        <v>44549.394748173829</v>
      </c>
      <c r="D54" s="39">
        <f>cnsi!D$2</f>
        <v>43228.00962705753</v>
      </c>
      <c r="E54" s="39">
        <f>cnsi!E$2</f>
        <v>36985.068321604507</v>
      </c>
      <c r="F54" s="39">
        <f>cnsi!F$2</f>
        <v>37078.011426419995</v>
      </c>
      <c r="G54" s="39">
        <f>cnsi!G$2</f>
        <v>34062.684971458322</v>
      </c>
      <c r="H54" s="39">
        <f>cnsi!H$2</f>
        <v>33184.610676738572</v>
      </c>
      <c r="I54" s="39">
        <f>cnsi!I$2</f>
        <v>30584.612735192226</v>
      </c>
      <c r="J54" s="39">
        <f>cnsi!J$2</f>
        <v>34534.645848978478</v>
      </c>
      <c r="K54" s="39">
        <f>cnsi!K$2</f>
        <v>33048.152000553251</v>
      </c>
      <c r="L54" s="39">
        <f>cnsi!L$2</f>
        <v>27656.240718730507</v>
      </c>
      <c r="M54" s="39">
        <f>cnsi!M$2</f>
        <v>31418.311960740699</v>
      </c>
      <c r="N54" s="39">
        <f>cnsi!N$2</f>
        <v>25210.930309515516</v>
      </c>
      <c r="O54" s="39">
        <f>cnsi!O$2</f>
        <v>24072.882413509506</v>
      </c>
      <c r="P54" s="39">
        <f>cnsi!P$2</f>
        <v>21494.16707705117</v>
      </c>
      <c r="Q54" s="39">
        <f>cnsi!Q$2</f>
        <v>21440.741156055872</v>
      </c>
      <c r="R54" s="39">
        <f>cnsi!R$2</f>
        <v>20386.898323297322</v>
      </c>
    </row>
    <row r="55" spans="1:18" ht="11.25" customHeight="1" x14ac:dyDescent="0.25">
      <c r="A55" s="36" t="s">
        <v>342</v>
      </c>
      <c r="B55" s="32" t="str">
        <f ca="1">HYPERLINK("#"&amp;CELL("address",CDM!$C$2),"CDM")</f>
        <v>CDM</v>
      </c>
      <c r="C55" s="37">
        <f>CDM!C$2</f>
        <v>722841.96955947834</v>
      </c>
      <c r="D55" s="37">
        <f>CDM!D$2</f>
        <v>760494.79982971819</v>
      </c>
      <c r="E55" s="37">
        <f>CDM!E$2</f>
        <v>729879.82182577124</v>
      </c>
      <c r="F55" s="37">
        <f>CDM!F$2</f>
        <v>750525.49391432281</v>
      </c>
      <c r="G55" s="37">
        <f>CDM!G$2</f>
        <v>752458.14040142624</v>
      </c>
      <c r="H55" s="37">
        <f>CDM!H$2</f>
        <v>754497.66757148202</v>
      </c>
      <c r="I55" s="37">
        <f>CDM!I$2</f>
        <v>742846.55549059494</v>
      </c>
      <c r="J55" s="37">
        <f>CDM!J$2</f>
        <v>658596.15600301675</v>
      </c>
      <c r="K55" s="37">
        <f>CDM!K$2</f>
        <v>707363.66860769596</v>
      </c>
      <c r="L55" s="37">
        <f>CDM!L$2</f>
        <v>681544.78646668233</v>
      </c>
      <c r="M55" s="37">
        <f>CDM!M$2</f>
        <v>724325.58595313365</v>
      </c>
      <c r="N55" s="37">
        <f>CDM!N$2</f>
        <v>629577.27146545204</v>
      </c>
      <c r="O55" s="37">
        <f>CDM!O$2</f>
        <v>650214.42478056648</v>
      </c>
      <c r="P55" s="37">
        <f>CDM!P$2</f>
        <v>658201.57568035251</v>
      </c>
      <c r="Q55" s="37">
        <f>CDM!Q$2</f>
        <v>568996.75266075565</v>
      </c>
      <c r="R55" s="37">
        <f>CDM!R$2</f>
        <v>590779.69484877679</v>
      </c>
    </row>
    <row r="56" spans="1:18" ht="11.25" customHeight="1" x14ac:dyDescent="0.25">
      <c r="A56" s="38" t="s">
        <v>118</v>
      </c>
      <c r="B56" s="32" t="str">
        <f ca="1">HYPERLINK("#"&amp;CELL("address",cres!$C$2),"cres")</f>
        <v>cres</v>
      </c>
      <c r="C56" s="39">
        <f>cres!C$2</f>
        <v>471042.6152461645</v>
      </c>
      <c r="D56" s="39">
        <f>cres!D$2</f>
        <v>498981.31016258907</v>
      </c>
      <c r="E56" s="39">
        <f>cres!E$2</f>
        <v>481262.529202773</v>
      </c>
      <c r="F56" s="39">
        <f>cres!F$2</f>
        <v>492798.17407766415</v>
      </c>
      <c r="G56" s="39">
        <f>cres!G$2</f>
        <v>491413.27565133543</v>
      </c>
      <c r="H56" s="39">
        <f>cres!H$2</f>
        <v>484692.00835936377</v>
      </c>
      <c r="I56" s="39">
        <f>cres!I$2</f>
        <v>475073.6256652748</v>
      </c>
      <c r="J56" s="39">
        <f>cres!J$2</f>
        <v>418363.60475362296</v>
      </c>
      <c r="K56" s="39">
        <f>cres!K$2</f>
        <v>448743.8872660466</v>
      </c>
      <c r="L56" s="39">
        <f>cres!L$2</f>
        <v>435435.75791761657</v>
      </c>
      <c r="M56" s="39">
        <f>cres!M$2</f>
        <v>467419.07976081374</v>
      </c>
      <c r="N56" s="39">
        <f>cres!N$2</f>
        <v>397801.83105167974</v>
      </c>
      <c r="O56" s="39">
        <f>cres!O$2</f>
        <v>417334.23824688006</v>
      </c>
      <c r="P56" s="39">
        <f>cres!P$2</f>
        <v>420155.31177349645</v>
      </c>
      <c r="Q56" s="39">
        <f>cres!Q$2</f>
        <v>355034.49872249365</v>
      </c>
      <c r="R56" s="39">
        <f>cres!R$2</f>
        <v>371577.45857155626</v>
      </c>
    </row>
    <row r="57" spans="1:18" ht="11.25" customHeight="1" x14ac:dyDescent="0.25">
      <c r="A57" s="42" t="s">
        <v>195</v>
      </c>
      <c r="B57" s="32" t="str">
        <f ca="1">HYPERLINK("#"&amp;CELL("address",cressh!$C$2),"cressh")</f>
        <v>cressh</v>
      </c>
      <c r="C57" s="41">
        <f>cressh!C$2</f>
        <v>371512.29223836213</v>
      </c>
      <c r="D57" s="41">
        <f>cressh!D$2</f>
        <v>398303.01845319872</v>
      </c>
      <c r="E57" s="41">
        <f>cressh!E$2</f>
        <v>379315.56669162272</v>
      </c>
      <c r="F57" s="41">
        <f>cressh!F$2</f>
        <v>388902.76837159391</v>
      </c>
      <c r="G57" s="41">
        <f>cressh!G$2</f>
        <v>385677.73142371466</v>
      </c>
      <c r="H57" s="41">
        <f>cressh!H$2</f>
        <v>378252.87524789246</v>
      </c>
      <c r="I57" s="41">
        <f>cressh!I$2</f>
        <v>369789.86849083973</v>
      </c>
      <c r="J57" s="41">
        <f>cressh!J$2</f>
        <v>315870.24035138736</v>
      </c>
      <c r="K57" s="41">
        <f>cressh!K$2</f>
        <v>344899.39931727038</v>
      </c>
      <c r="L57" s="41">
        <f>cressh!L$2</f>
        <v>331372.54231268377</v>
      </c>
      <c r="M57" s="41">
        <f>cressh!M$2</f>
        <v>361250.17785457487</v>
      </c>
      <c r="N57" s="41">
        <f>cressh!N$2</f>
        <v>294059.67588084209</v>
      </c>
      <c r="O57" s="41">
        <f>cressh!O$2</f>
        <v>312536.7849881294</v>
      </c>
      <c r="P57" s="41">
        <f>cressh!P$2</f>
        <v>315952.95123881864</v>
      </c>
      <c r="Q57" s="41">
        <f>cressh!Q$2</f>
        <v>253171.53373061115</v>
      </c>
      <c r="R57" s="41">
        <f>cressh!R$2</f>
        <v>270205.23816004657</v>
      </c>
    </row>
    <row r="58" spans="1:18" ht="11.25" customHeight="1" x14ac:dyDescent="0.25">
      <c r="A58" s="42" t="s">
        <v>196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197</v>
      </c>
      <c r="B59" s="32" t="str">
        <f ca="1">HYPERLINK("#"&amp;CELL("address",creswh!$C$2),"creswh")</f>
        <v>creswh</v>
      </c>
      <c r="C59" s="41">
        <f>creswh!C$2</f>
        <v>71011.082460129939</v>
      </c>
      <c r="D59" s="41">
        <f>creswh!D$2</f>
        <v>72325.465979331799</v>
      </c>
      <c r="E59" s="41">
        <f>creswh!E$2</f>
        <v>72750.547318435521</v>
      </c>
      <c r="F59" s="41">
        <f>creswh!F$2</f>
        <v>73548.309563618546</v>
      </c>
      <c r="G59" s="41">
        <f>creswh!G$2</f>
        <v>74530.908569651627</v>
      </c>
      <c r="H59" s="41">
        <f>creswh!H$2</f>
        <v>74410.818924312975</v>
      </c>
      <c r="I59" s="41">
        <f>creswh!I$2</f>
        <v>74245.626615847039</v>
      </c>
      <c r="J59" s="41">
        <f>creswh!J$2</f>
        <v>71730.607789027534</v>
      </c>
      <c r="K59" s="41">
        <f>creswh!K$2</f>
        <v>72776.376026622514</v>
      </c>
      <c r="L59" s="41">
        <f>creswh!L$2</f>
        <v>72512.880063854958</v>
      </c>
      <c r="M59" s="41">
        <f>creswh!M$2</f>
        <v>73334.734021836106</v>
      </c>
      <c r="N59" s="41">
        <f>creswh!N$2</f>
        <v>71737.631439026809</v>
      </c>
      <c r="O59" s="41">
        <f>creswh!O$2</f>
        <v>72465.060845434098</v>
      </c>
      <c r="P59" s="41">
        <f>creswh!P$2</f>
        <v>71732.402412632015</v>
      </c>
      <c r="Q59" s="41">
        <f>creswh!Q$2</f>
        <v>70257.941972963148</v>
      </c>
      <c r="R59" s="41">
        <f>creswh!R$2</f>
        <v>69545.103323213305</v>
      </c>
    </row>
    <row r="60" spans="1:18" ht="11.25" customHeight="1" x14ac:dyDescent="0.25">
      <c r="A60" s="42" t="s">
        <v>198</v>
      </c>
      <c r="B60" s="32" t="str">
        <f ca="1">HYPERLINK("#"&amp;CELL("address",cresco!$C$2),"cresco")</f>
        <v>cresco</v>
      </c>
      <c r="C60" s="41">
        <f>cresco!C$2</f>
        <v>28519.240547672394</v>
      </c>
      <c r="D60" s="41">
        <f>cresco!D$2</f>
        <v>28352.82573005847</v>
      </c>
      <c r="E60" s="41">
        <f>cresco!E$2</f>
        <v>29196.41519271471</v>
      </c>
      <c r="F60" s="41">
        <f>cresco!F$2</f>
        <v>30347.096142451595</v>
      </c>
      <c r="G60" s="41">
        <f>cresco!G$2</f>
        <v>31204.635657969109</v>
      </c>
      <c r="H60" s="41">
        <f>cresco!H$2</f>
        <v>32028.314187158263</v>
      </c>
      <c r="I60" s="41">
        <f>cresco!I$2</f>
        <v>31038.13055858804</v>
      </c>
      <c r="J60" s="41">
        <f>cresco!J$2</f>
        <v>30762.756613208039</v>
      </c>
      <c r="K60" s="41">
        <f>cresco!K$2</f>
        <v>31068.111922153716</v>
      </c>
      <c r="L60" s="41">
        <f>cresco!L$2</f>
        <v>31550.335541077831</v>
      </c>
      <c r="M60" s="41">
        <f>cresco!M$2</f>
        <v>32834.167884402712</v>
      </c>
      <c r="N60" s="41">
        <f>cresco!N$2</f>
        <v>32004.523731810881</v>
      </c>
      <c r="O60" s="41">
        <f>cresco!O$2</f>
        <v>32332.392413316691</v>
      </c>
      <c r="P60" s="41">
        <f>cresco!P$2</f>
        <v>32469.958122045711</v>
      </c>
      <c r="Q60" s="41">
        <f>cresco!Q$2</f>
        <v>31605.023018919386</v>
      </c>
      <c r="R60" s="41">
        <f>cresco!R$2</f>
        <v>31827.117088296396</v>
      </c>
    </row>
    <row r="61" spans="1:18" ht="11.25" customHeight="1" x14ac:dyDescent="0.25">
      <c r="A61" s="42" t="s">
        <v>200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204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205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206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201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202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199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203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119</v>
      </c>
      <c r="B69" s="32" t="str">
        <f ca="1">HYPERLINK("#"&amp;CELL("address",cser!$C$2),"cser")</f>
        <v>cser</v>
      </c>
      <c r="C69" s="39">
        <f>cser!C$2</f>
        <v>177805.76785374121</v>
      </c>
      <c r="D69" s="39">
        <f>cser!D$2</f>
        <v>187911.16209896264</v>
      </c>
      <c r="E69" s="39">
        <f>cser!E$2</f>
        <v>176912.28855078568</v>
      </c>
      <c r="F69" s="39">
        <f>cser!F$2</f>
        <v>184637.20323971077</v>
      </c>
      <c r="G69" s="39">
        <f>cser!G$2</f>
        <v>187404.07397991698</v>
      </c>
      <c r="H69" s="39">
        <f>cser!H$2</f>
        <v>196001.99443144153</v>
      </c>
      <c r="I69" s="39">
        <f>cser!I$2</f>
        <v>199877.89133776669</v>
      </c>
      <c r="J69" s="39">
        <f>cser!J$2</f>
        <v>175375.66683186518</v>
      </c>
      <c r="K69" s="39">
        <f>cser!K$2</f>
        <v>194541.60408338564</v>
      </c>
      <c r="L69" s="39">
        <f>cser!L$2</f>
        <v>184204.33074044835</v>
      </c>
      <c r="M69" s="39">
        <f>cser!M$2</f>
        <v>193857.23045576329</v>
      </c>
      <c r="N69" s="39">
        <f>cser!N$2</f>
        <v>170964.98786459368</v>
      </c>
      <c r="O69" s="39">
        <f>cser!O$2</f>
        <v>172276.95770372779</v>
      </c>
      <c r="P69" s="39">
        <f>cser!P$2</f>
        <v>177345.38141776604</v>
      </c>
      <c r="Q69" s="39">
        <f>cser!Q$2</f>
        <v>155769.68161316341</v>
      </c>
      <c r="R69" s="39">
        <f>cser!R$2</f>
        <v>161934.08652064079</v>
      </c>
    </row>
    <row r="70" spans="1:18" ht="11.25" customHeight="1" x14ac:dyDescent="0.25">
      <c r="A70" s="42" t="s">
        <v>207</v>
      </c>
      <c r="B70" s="32" t="str">
        <f ca="1">HYPERLINK("#"&amp;CELL("address",csersh!$C$2),"csersh")</f>
        <v>csersh</v>
      </c>
      <c r="C70" s="41">
        <f>csersh!C$2</f>
        <v>139216.26905347517</v>
      </c>
      <c r="D70" s="41">
        <f>csersh!D$2</f>
        <v>147740.39151712685</v>
      </c>
      <c r="E70" s="41">
        <f>csersh!E$2</f>
        <v>136832.09708671868</v>
      </c>
      <c r="F70" s="41">
        <f>csersh!F$2</f>
        <v>144645.5353241782</v>
      </c>
      <c r="G70" s="41">
        <f>csersh!G$2</f>
        <v>146684.90136725857</v>
      </c>
      <c r="H70" s="41">
        <f>csersh!H$2</f>
        <v>155087.60127382667</v>
      </c>
      <c r="I70" s="41">
        <f>csersh!I$2</f>
        <v>159434.06012797993</v>
      </c>
      <c r="J70" s="41">
        <f>csersh!J$2</f>
        <v>135304.56834906287</v>
      </c>
      <c r="K70" s="41">
        <f>csersh!K$2</f>
        <v>154246.48751261394</v>
      </c>
      <c r="L70" s="41">
        <f>csersh!L$2</f>
        <v>144101.90335078369</v>
      </c>
      <c r="M70" s="41">
        <f>csersh!M$2</f>
        <v>153902.85345237164</v>
      </c>
      <c r="N70" s="41">
        <f>csersh!N$2</f>
        <v>131466.32039625591</v>
      </c>
      <c r="O70" s="41">
        <f>csersh!O$2</f>
        <v>132560.33224219267</v>
      </c>
      <c r="P70" s="41">
        <f>csersh!P$2</f>
        <v>137240.48487273217</v>
      </c>
      <c r="Q70" s="41">
        <f>csersh!Q$2</f>
        <v>114127.4936621607</v>
      </c>
      <c r="R70" s="41">
        <f>csersh!R$2</f>
        <v>119088.84265744638</v>
      </c>
    </row>
    <row r="71" spans="1:18" ht="11.25" customHeight="1" x14ac:dyDescent="0.25">
      <c r="A71" s="42" t="s">
        <v>208</v>
      </c>
      <c r="B71" s="32" t="str">
        <f ca="1">HYPERLINK("#"&amp;CELL("address",csersc!$C$2),"csersc")</f>
        <v>csersc</v>
      </c>
      <c r="C71" s="41">
        <f>csersc!C$2</f>
        <v>8.3775104734866126</v>
      </c>
      <c r="D71" s="41">
        <f>csersc!D$2</f>
        <v>10.448002256617553</v>
      </c>
      <c r="E71" s="41">
        <f>csersc!E$2</f>
        <v>13.360870655084186</v>
      </c>
      <c r="F71" s="41">
        <f>csersc!F$2</f>
        <v>15.058833684986769</v>
      </c>
      <c r="G71" s="41">
        <f>csersc!G$2</f>
        <v>17.212909261135508</v>
      </c>
      <c r="H71" s="41">
        <f>csersc!H$2</f>
        <v>19.533514771294808</v>
      </c>
      <c r="I71" s="41">
        <f>csersc!I$2</f>
        <v>24.315118262414707</v>
      </c>
      <c r="J71" s="41">
        <f>csersc!J$2</f>
        <v>33.635493820751776</v>
      </c>
      <c r="K71" s="41">
        <f>csersc!K$2</f>
        <v>39.825206766100344</v>
      </c>
      <c r="L71" s="41">
        <f>csersc!L$2</f>
        <v>47.849915908895674</v>
      </c>
      <c r="M71" s="41">
        <f>csersc!M$2</f>
        <v>58.110249196264668</v>
      </c>
      <c r="N71" s="41">
        <f>csersc!N$2</f>
        <v>70.580570377969863</v>
      </c>
      <c r="O71" s="41">
        <f>csersc!O$2</f>
        <v>95.567352594096391</v>
      </c>
      <c r="P71" s="41">
        <f>csersc!P$2</f>
        <v>135.79754732592511</v>
      </c>
      <c r="Q71" s="41">
        <f>csersc!Q$2</f>
        <v>213.36344285264786</v>
      </c>
      <c r="R71" s="41">
        <f>csersc!R$2</f>
        <v>292.86042874264001</v>
      </c>
    </row>
    <row r="72" spans="1:18" ht="11.25" customHeight="1" x14ac:dyDescent="0.25">
      <c r="A72" s="42" t="s">
        <v>209</v>
      </c>
      <c r="B72" s="32" t="str">
        <f ca="1">HYPERLINK("#"&amp;CELL("address",cserhw!$C$2),"cserhw")</f>
        <v>cserhw</v>
      </c>
      <c r="C72" s="41">
        <f>cserhw!C$2</f>
        <v>19475.920925555667</v>
      </c>
      <c r="D72" s="41">
        <f>cserhw!D$2</f>
        <v>20071.820336855395</v>
      </c>
      <c r="E72" s="41">
        <f>cserhw!E$2</f>
        <v>20429.669639363939</v>
      </c>
      <c r="F72" s="41">
        <f>cserhw!F$2</f>
        <v>20576.023848025947</v>
      </c>
      <c r="G72" s="41">
        <f>cserhw!G$2</f>
        <v>20622.700515320881</v>
      </c>
      <c r="H72" s="41">
        <f>cserhw!H$2</f>
        <v>20644.078406250523</v>
      </c>
      <c r="I72" s="41">
        <f>cserhw!I$2</f>
        <v>20930.062394061177</v>
      </c>
      <c r="J72" s="41">
        <f>cserhw!J$2</f>
        <v>20611.553159318057</v>
      </c>
      <c r="K72" s="41">
        <f>cserhw!K$2</f>
        <v>20564.105204475934</v>
      </c>
      <c r="L72" s="41">
        <f>cserhw!L$2</f>
        <v>20485.780712681051</v>
      </c>
      <c r="M72" s="41">
        <f>cserhw!M$2</f>
        <v>20323.531014754939</v>
      </c>
      <c r="N72" s="41">
        <f>cserhw!N$2</f>
        <v>20325.961558053787</v>
      </c>
      <c r="O72" s="41">
        <f>cserhw!O$2</f>
        <v>20356.321548337506</v>
      </c>
      <c r="P72" s="41">
        <f>cserhw!P$2</f>
        <v>20365.937561663835</v>
      </c>
      <c r="Q72" s="41">
        <f>cserhw!Q$2</f>
        <v>21150.422619828507</v>
      </c>
      <c r="R72" s="41">
        <f>cserhw!R$2</f>
        <v>21364.21386929298</v>
      </c>
    </row>
    <row r="73" spans="1:18" ht="11.25" customHeight="1" x14ac:dyDescent="0.25">
      <c r="A73" s="42" t="s">
        <v>210</v>
      </c>
      <c r="B73" s="32" t="str">
        <f ca="1">HYPERLINK("#"&amp;CELL("address",cserca!$C$2),"cserca")</f>
        <v>cserca</v>
      </c>
      <c r="C73" s="41">
        <f>cserca!C$2</f>
        <v>19105.200364236873</v>
      </c>
      <c r="D73" s="41">
        <f>cserca!D$2</f>
        <v>20088.502242723793</v>
      </c>
      <c r="E73" s="41">
        <f>cserca!E$2</f>
        <v>19637.160954047962</v>
      </c>
      <c r="F73" s="41">
        <f>cserca!F$2</f>
        <v>19400.585233821606</v>
      </c>
      <c r="G73" s="41">
        <f>cserca!G$2</f>
        <v>20079.259188076405</v>
      </c>
      <c r="H73" s="41">
        <f>cserca!H$2</f>
        <v>20250.781236593091</v>
      </c>
      <c r="I73" s="41">
        <f>cserca!I$2</f>
        <v>19489.453697463159</v>
      </c>
      <c r="J73" s="41">
        <f>cserca!J$2</f>
        <v>19425.909829663495</v>
      </c>
      <c r="K73" s="41">
        <f>cserca!K$2</f>
        <v>19691.186159529629</v>
      </c>
      <c r="L73" s="41">
        <f>cserca!L$2</f>
        <v>19568.796761074707</v>
      </c>
      <c r="M73" s="41">
        <f>cserca!M$2</f>
        <v>19572.735739440392</v>
      </c>
      <c r="N73" s="41">
        <f>cserca!N$2</f>
        <v>19102.125339906019</v>
      </c>
      <c r="O73" s="41">
        <f>cserca!O$2</f>
        <v>19264.736560603553</v>
      </c>
      <c r="P73" s="41">
        <f>cserca!P$2</f>
        <v>19603.16143604416</v>
      </c>
      <c r="Q73" s="41">
        <f>cserca!Q$2</f>
        <v>20278.401888321587</v>
      </c>
      <c r="R73" s="41">
        <f>cserca!R$2</f>
        <v>21188.169565158772</v>
      </c>
    </row>
    <row r="74" spans="1:18" ht="11.25" customHeight="1" x14ac:dyDescent="0.25">
      <c r="A74" s="42" t="s">
        <v>211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212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213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214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215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216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174</v>
      </c>
      <c r="B80" s="32" t="str">
        <f ca="1">HYPERLINK("#"&amp;CELL("address",cagr!$C$2),"cagr")</f>
        <v>cagr</v>
      </c>
      <c r="C80" s="39">
        <f>cagr!C$2</f>
        <v>73993.586459572703</v>
      </c>
      <c r="D80" s="39">
        <f>cagr!D$2</f>
        <v>73602.32756816638</v>
      </c>
      <c r="E80" s="39">
        <f>cagr!E$2</f>
        <v>71705.004072212541</v>
      </c>
      <c r="F80" s="39">
        <f>cagr!F$2</f>
        <v>73090.116596947933</v>
      </c>
      <c r="G80" s="39">
        <f>cagr!G$2</f>
        <v>73640.790770173786</v>
      </c>
      <c r="H80" s="39">
        <f>cagr!H$2</f>
        <v>73803.664780676758</v>
      </c>
      <c r="I80" s="39">
        <f>cagr!I$2</f>
        <v>67895.038487553524</v>
      </c>
      <c r="J80" s="39">
        <f>cagr!J$2</f>
        <v>64856.884417528679</v>
      </c>
      <c r="K80" s="39">
        <f>cagr!K$2</f>
        <v>64078.177258263677</v>
      </c>
      <c r="L80" s="39">
        <f>cagr!L$2</f>
        <v>61904.697808617406</v>
      </c>
      <c r="M80" s="39">
        <f>cagr!M$2</f>
        <v>63049.275736556621</v>
      </c>
      <c r="N80" s="39">
        <f>cagr!N$2</f>
        <v>60810.452549178663</v>
      </c>
      <c r="O80" s="39">
        <f>cagr!O$2</f>
        <v>60603.228829958622</v>
      </c>
      <c r="P80" s="39">
        <f>cagr!P$2</f>
        <v>60700.882489090138</v>
      </c>
      <c r="Q80" s="39">
        <f>cagr!Q$2</f>
        <v>58192.572325098612</v>
      </c>
      <c r="R80" s="39">
        <f>cagr!R$2</f>
        <v>57268.149756579725</v>
      </c>
    </row>
    <row r="81" spans="1:18" ht="11.25" customHeight="1" x14ac:dyDescent="0.25">
      <c r="A81" s="36" t="s">
        <v>343</v>
      </c>
      <c r="B81" s="32" t="str">
        <f ca="1">HYPERLINK("#"&amp;CELL("address",CTR!$C$2),"CTR")</f>
        <v>CTR</v>
      </c>
      <c r="C81" s="37">
        <f>CTR!C$2</f>
        <v>1015291.1250703528</v>
      </c>
      <c r="D81" s="37">
        <f>CTR!D$2</f>
        <v>1025047.1517621015</v>
      </c>
      <c r="E81" s="37">
        <f>CTR!E$2</f>
        <v>1033771.6718886911</v>
      </c>
      <c r="F81" s="37">
        <f>CTR!F$2</f>
        <v>1050408.4803825687</v>
      </c>
      <c r="G81" s="37">
        <f>CTR!G$2</f>
        <v>1080042.1354430055</v>
      </c>
      <c r="H81" s="37">
        <f>CTR!H$2</f>
        <v>1086855.3516038896</v>
      </c>
      <c r="I81" s="37">
        <f>CTR!I$2</f>
        <v>1105250.3314150304</v>
      </c>
      <c r="J81" s="37">
        <f>CTR!J$2</f>
        <v>1119146.7816928702</v>
      </c>
      <c r="K81" s="37">
        <f>CTR!K$2</f>
        <v>1095513.5110116345</v>
      </c>
      <c r="L81" s="37">
        <f>CTR!L$2</f>
        <v>1053686.1581963552</v>
      </c>
      <c r="M81" s="37">
        <f>CTR!M$2</f>
        <v>1045707.1844238589</v>
      </c>
      <c r="N81" s="37">
        <f>CTR!N$2</f>
        <v>1037971.191910955</v>
      </c>
      <c r="O81" s="37">
        <f>CTR!O$2</f>
        <v>1004086.6923637992</v>
      </c>
      <c r="P81" s="37">
        <f>CTR!P$2</f>
        <v>996863.12964590825</v>
      </c>
      <c r="Q81" s="37">
        <f>CTR!Q$2</f>
        <v>1008604.2982839687</v>
      </c>
      <c r="R81" s="37">
        <f>CTR!R$2</f>
        <v>1026737.0115382617</v>
      </c>
    </row>
    <row r="82" spans="1:18" ht="11.25" customHeight="1" x14ac:dyDescent="0.25">
      <c r="A82" s="38" t="s">
        <v>120</v>
      </c>
      <c r="B82" s="32" t="str">
        <f ca="1">HYPERLINK("#"&amp;CELL("address",ctro!$C$2),"ctro")</f>
        <v>ctro</v>
      </c>
      <c r="C82" s="39">
        <f>ctro!C$2</f>
        <v>849041.25763464742</v>
      </c>
      <c r="D82" s="39">
        <f>ctro!D$2</f>
        <v>862153.22581729584</v>
      </c>
      <c r="E82" s="39">
        <f>ctro!E$2</f>
        <v>873246.63067181723</v>
      </c>
      <c r="F82" s="39">
        <f>ctro!F$2</f>
        <v>881410.19942335004</v>
      </c>
      <c r="G82" s="39">
        <f>ctro!G$2</f>
        <v>900343.8073963722</v>
      </c>
      <c r="H82" s="39">
        <f>ctro!H$2</f>
        <v>900160.2629466278</v>
      </c>
      <c r="I82" s="39">
        <f>ctro!I$2</f>
        <v>912828.07215516944</v>
      </c>
      <c r="J82" s="39">
        <f>ctro!J$2</f>
        <v>921651.37361249654</v>
      </c>
      <c r="K82" s="39">
        <f>ctro!K$2</f>
        <v>900581.01991293603</v>
      </c>
      <c r="L82" s="39">
        <f>ctro!L$2</f>
        <v>873906.6695962284</v>
      </c>
      <c r="M82" s="39">
        <f>ctro!M$2</f>
        <v>866606.00864310551</v>
      </c>
      <c r="N82" s="39">
        <f>ctro!N$2</f>
        <v>856308.36558506591</v>
      </c>
      <c r="O82" s="39">
        <f>ctro!O$2</f>
        <v>827619.24089554977</v>
      </c>
      <c r="P82" s="39">
        <f>ctro!P$2</f>
        <v>823301.31620184996</v>
      </c>
      <c r="Q82" s="39">
        <f>ctro!Q$2</f>
        <v>835899.61521434551</v>
      </c>
      <c r="R82" s="39">
        <f>ctro!R$2</f>
        <v>848143.84083127044</v>
      </c>
    </row>
    <row r="83" spans="1:18" ht="11.25" customHeight="1" x14ac:dyDescent="0.25">
      <c r="A83" s="42" t="s">
        <v>177</v>
      </c>
      <c r="B83" s="32" t="str">
        <f ca="1">HYPERLINK("#"&amp;CELL("address",cp2w!$C$2),"cp2w")</f>
        <v>cp2w</v>
      </c>
      <c r="C83" s="41">
        <f>cp2w!C$2</f>
        <v>10438.176249432825</v>
      </c>
      <c r="D83" s="41">
        <f>cp2w!D$2</f>
        <v>10726.344846583163</v>
      </c>
      <c r="E83" s="41">
        <f>cp2w!E$2</f>
        <v>10830.944034694952</v>
      </c>
      <c r="F83" s="41">
        <f>cp2w!F$2</f>
        <v>11077.670684058514</v>
      </c>
      <c r="G83" s="41">
        <f>cp2w!G$2</f>
        <v>11225.444735808704</v>
      </c>
      <c r="H83" s="41">
        <f>cp2w!H$2</f>
        <v>11471.98228514157</v>
      </c>
      <c r="I83" s="41">
        <f>cp2w!I$2</f>
        <v>11193.3140030207</v>
      </c>
      <c r="J83" s="41">
        <f>cp2w!J$2</f>
        <v>10773.475735482369</v>
      </c>
      <c r="K83" s="41">
        <f>cp2w!K$2</f>
        <v>10964.917278474808</v>
      </c>
      <c r="L83" s="41">
        <f>cp2w!L$2</f>
        <v>10802.885016595757</v>
      </c>
      <c r="M83" s="41">
        <f>cp2w!M$2</f>
        <v>10890.063745114981</v>
      </c>
      <c r="N83" s="41">
        <f>cp2w!N$2</f>
        <v>10892.191767835202</v>
      </c>
      <c r="O83" s="41">
        <f>cp2w!O$2</f>
        <v>10631.998975974049</v>
      </c>
      <c r="P83" s="41">
        <f>cp2w!P$2</f>
        <v>10479.718599392836</v>
      </c>
      <c r="Q83" s="41">
        <f>cp2w!Q$2</f>
        <v>10769.32434020347</v>
      </c>
      <c r="R83" s="41">
        <f>cp2w!R$2</f>
        <v>10847.213235774292</v>
      </c>
    </row>
    <row r="84" spans="1:18" ht="11.25" customHeight="1" x14ac:dyDescent="0.25">
      <c r="A84" s="42" t="s">
        <v>178</v>
      </c>
      <c r="B84" s="32" t="str">
        <f ca="1">HYPERLINK("#"&amp;CELL("address",ccar!$C$2),"ccar")</f>
        <v>ccar</v>
      </c>
      <c r="C84" s="41">
        <f>ccar!C$2</f>
        <v>506844.36805075459</v>
      </c>
      <c r="D84" s="41">
        <f>ccar!D$2</f>
        <v>512228.00896521931</v>
      </c>
      <c r="E84" s="41">
        <f>ccar!E$2</f>
        <v>519518.0900127145</v>
      </c>
      <c r="F84" s="41">
        <f>ccar!F$2</f>
        <v>517438.06400873163</v>
      </c>
      <c r="G84" s="41">
        <f>ccar!G$2</f>
        <v>523665.58016270574</v>
      </c>
      <c r="H84" s="41">
        <f>ccar!H$2</f>
        <v>516439.0702870934</v>
      </c>
      <c r="I84" s="41">
        <f>ccar!I$2</f>
        <v>525783.22921096708</v>
      </c>
      <c r="J84" s="41">
        <f>ccar!J$2</f>
        <v>525745.34105575504</v>
      </c>
      <c r="K84" s="41">
        <f>ccar!K$2</f>
        <v>515837.97197506175</v>
      </c>
      <c r="L84" s="41">
        <f>ccar!L$2</f>
        <v>510178.6011267358</v>
      </c>
      <c r="M84" s="41">
        <f>ccar!M$2</f>
        <v>496704.44443065807</v>
      </c>
      <c r="N84" s="41">
        <f>ccar!N$2</f>
        <v>490796.88468296384</v>
      </c>
      <c r="O84" s="41">
        <f>ccar!O$2</f>
        <v>476483.75681960647</v>
      </c>
      <c r="P84" s="41">
        <f>ccar!P$2</f>
        <v>475207.11267679348</v>
      </c>
      <c r="Q84" s="41">
        <f>ccar!Q$2</f>
        <v>488443.57491874049</v>
      </c>
      <c r="R84" s="41">
        <f>ccar!R$2</f>
        <v>493946.64620677556</v>
      </c>
    </row>
    <row r="85" spans="1:18" ht="11.25" customHeight="1" x14ac:dyDescent="0.25">
      <c r="A85" s="42" t="s">
        <v>179</v>
      </c>
      <c r="B85" s="32" t="str">
        <f ca="1">HYPERLINK("#"&amp;CELL("address",cbus!$C$2),"cbus")</f>
        <v>cbus</v>
      </c>
      <c r="C85" s="41">
        <f>cbus!C$2</f>
        <v>45798.677554183167</v>
      </c>
      <c r="D85" s="41">
        <f>cbus!D$2</f>
        <v>45755.466150148852</v>
      </c>
      <c r="E85" s="41">
        <f>cbus!E$2</f>
        <v>45482.36984820012</v>
      </c>
      <c r="F85" s="41">
        <f>cbus!F$2</f>
        <v>45432.746196037697</v>
      </c>
      <c r="G85" s="41">
        <f>cbus!G$2</f>
        <v>45497.846745406685</v>
      </c>
      <c r="H85" s="41">
        <f>cbus!H$2</f>
        <v>44599.475840764375</v>
      </c>
      <c r="I85" s="41">
        <f>cbus!I$2</f>
        <v>44570.565776371339</v>
      </c>
      <c r="J85" s="41">
        <f>cbus!J$2</f>
        <v>44262.024523313979</v>
      </c>
      <c r="K85" s="41">
        <f>cbus!K$2</f>
        <v>43881.69784784213</v>
      </c>
      <c r="L85" s="41">
        <f>cbus!L$2</f>
        <v>42828.351342027563</v>
      </c>
      <c r="M85" s="41">
        <f>cbus!M$2</f>
        <v>42498.038019863496</v>
      </c>
      <c r="N85" s="41">
        <f>cbus!N$2</f>
        <v>41946.635713751319</v>
      </c>
      <c r="O85" s="41">
        <f>cbus!O$2</f>
        <v>40624.74020249716</v>
      </c>
      <c r="P85" s="41">
        <f>cbus!P$2</f>
        <v>40718.374306257589</v>
      </c>
      <c r="Q85" s="41">
        <f>cbus!Q$2</f>
        <v>41036.789129346951</v>
      </c>
      <c r="R85" s="41">
        <f>cbus!R$2</f>
        <v>42282.720770079985</v>
      </c>
    </row>
    <row r="86" spans="1:18" ht="11.25" customHeight="1" x14ac:dyDescent="0.25">
      <c r="A86" s="42" t="s">
        <v>180</v>
      </c>
      <c r="B86" s="32" t="str">
        <f ca="1">HYPERLINK("#"&amp;CELL("address",clcv!$C$2),"clcv")</f>
        <v>clcv</v>
      </c>
      <c r="C86" s="41">
        <f>clcv!C$2</f>
        <v>92816.455076847298</v>
      </c>
      <c r="D86" s="41">
        <f>clcv!D$2</f>
        <v>94271.357730183488</v>
      </c>
      <c r="E86" s="41">
        <f>clcv!E$2</f>
        <v>95337.35653590197</v>
      </c>
      <c r="F86" s="41">
        <f>clcv!F$2</f>
        <v>98520.245507460466</v>
      </c>
      <c r="G86" s="41">
        <f>clcv!G$2</f>
        <v>100679.58800371479</v>
      </c>
      <c r="H86" s="41">
        <f>clcv!H$2</f>
        <v>103223.14643140807</v>
      </c>
      <c r="I86" s="41">
        <f>clcv!I$2</f>
        <v>102510.75448140921</v>
      </c>
      <c r="J86" s="41">
        <f>clcv!J$2</f>
        <v>106080.13288449947</v>
      </c>
      <c r="K86" s="41">
        <f>clcv!K$2</f>
        <v>103546.46289490338</v>
      </c>
      <c r="L86" s="41">
        <f>clcv!L$2</f>
        <v>101109.11585227528</v>
      </c>
      <c r="M86" s="41">
        <f>clcv!M$2</f>
        <v>103000.80562028587</v>
      </c>
      <c r="N86" s="41">
        <f>clcv!N$2</f>
        <v>103183.98357452858</v>
      </c>
      <c r="O86" s="41">
        <f>clcv!O$2</f>
        <v>99170.617932446024</v>
      </c>
      <c r="P86" s="41">
        <f>clcv!P$2</f>
        <v>97463.412009810927</v>
      </c>
      <c r="Q86" s="41">
        <f>clcv!Q$2</f>
        <v>98935.539451471865</v>
      </c>
      <c r="R86" s="41">
        <f>clcv!R$2</f>
        <v>99583.323077289911</v>
      </c>
    </row>
    <row r="87" spans="1:18" ht="11.25" customHeight="1" x14ac:dyDescent="0.25">
      <c r="A87" s="42" t="s">
        <v>181</v>
      </c>
      <c r="B87" s="32" t="str">
        <f ca="1">HYPERLINK("#"&amp;CELL("address",chdv!$C$2),"chdv")</f>
        <v>chdv</v>
      </c>
      <c r="C87" s="41">
        <f>chdv!C$2</f>
        <v>193143.58070342932</v>
      </c>
      <c r="D87" s="41">
        <f>chdv!D$2</f>
        <v>199172.04812516109</v>
      </c>
      <c r="E87" s="41">
        <f>chdv!E$2</f>
        <v>202077.87024030567</v>
      </c>
      <c r="F87" s="41">
        <f>chdv!F$2</f>
        <v>208941.47302706161</v>
      </c>
      <c r="G87" s="41">
        <f>chdv!G$2</f>
        <v>219275.34774873618</v>
      </c>
      <c r="H87" s="41">
        <f>chdv!H$2</f>
        <v>224426.58810222041</v>
      </c>
      <c r="I87" s="41">
        <f>chdv!I$2</f>
        <v>228770.20868340117</v>
      </c>
      <c r="J87" s="41">
        <f>chdv!J$2</f>
        <v>234790.39941344567</v>
      </c>
      <c r="K87" s="41">
        <f>chdv!K$2</f>
        <v>226349.96991665429</v>
      </c>
      <c r="L87" s="41">
        <f>chdv!L$2</f>
        <v>208987.71625859413</v>
      </c>
      <c r="M87" s="41">
        <f>chdv!M$2</f>
        <v>213512.656827183</v>
      </c>
      <c r="N87" s="41">
        <f>chdv!N$2</f>
        <v>209488.66984598691</v>
      </c>
      <c r="O87" s="41">
        <f>chdv!O$2</f>
        <v>200708.12696502605</v>
      </c>
      <c r="P87" s="41">
        <f>chdv!P$2</f>
        <v>199432.69860959501</v>
      </c>
      <c r="Q87" s="41">
        <f>chdv!Q$2</f>
        <v>196714.38737458267</v>
      </c>
      <c r="R87" s="41">
        <f>chdv!R$2</f>
        <v>201483.93754135061</v>
      </c>
    </row>
    <row r="88" spans="1:18" ht="11.25" customHeight="1" x14ac:dyDescent="0.25">
      <c r="A88" s="38" t="s">
        <v>121</v>
      </c>
      <c r="B88" s="32" t="str">
        <f ca="1">HYPERLINK("#"&amp;CELL("address",ctra!$C$2),"ctra")</f>
        <v>ctra</v>
      </c>
      <c r="C88" s="39">
        <f>ctra!C$2</f>
        <v>11012.547190622816</v>
      </c>
      <c r="D88" s="39">
        <f>ctra!D$2</f>
        <v>10103.717690966556</v>
      </c>
      <c r="E88" s="39">
        <f>ctra!E$2</f>
        <v>10049.09531585267</v>
      </c>
      <c r="F88" s="39">
        <f>ctra!F$2</f>
        <v>10102.834169528762</v>
      </c>
      <c r="G88" s="39">
        <f>ctra!G$2</f>
        <v>10323.178410451932</v>
      </c>
      <c r="H88" s="39">
        <f>ctra!H$2</f>
        <v>9754.9242818562761</v>
      </c>
      <c r="I88" s="39">
        <f>ctra!I$2</f>
        <v>9287.9807515797984</v>
      </c>
      <c r="J88" s="39">
        <f>ctra!J$2</f>
        <v>9863.413773962222</v>
      </c>
      <c r="K88" s="39">
        <f>ctra!K$2</f>
        <v>9620.2548174548865</v>
      </c>
      <c r="L88" s="39">
        <f>ctra!L$2</f>
        <v>8676.6214737700811</v>
      </c>
      <c r="M88" s="39">
        <f>ctra!M$2</f>
        <v>8727.5459923732105</v>
      </c>
      <c r="N88" s="39">
        <f>ctra!N$2</f>
        <v>8430.2954628613843</v>
      </c>
      <c r="O88" s="39">
        <f>ctra!O$2</f>
        <v>8569.4219421876169</v>
      </c>
      <c r="P88" s="39">
        <f>ctra!P$2</f>
        <v>7468.5570204615815</v>
      </c>
      <c r="Q88" s="39">
        <f>ctra!Q$2</f>
        <v>7010.2394638203295</v>
      </c>
      <c r="R88" s="39">
        <f>ctra!R$2</f>
        <v>6587.536256235584</v>
      </c>
    </row>
    <row r="89" spans="1:18" ht="11.25" customHeight="1" x14ac:dyDescent="0.25">
      <c r="A89" s="42" t="s">
        <v>182</v>
      </c>
      <c r="B89" s="32" t="str">
        <f ca="1">HYPERLINK("#"&amp;CELL("address",crtp!$C$2),"crtp")</f>
        <v>crtp</v>
      </c>
      <c r="C89" s="41">
        <f>crtp!C$2</f>
        <v>8322.6614177418123</v>
      </c>
      <c r="D89" s="41">
        <f>crtp!D$2</f>
        <v>7676.2619430376499</v>
      </c>
      <c r="E89" s="41">
        <f>crtp!E$2</f>
        <v>7612.4954107381136</v>
      </c>
      <c r="F89" s="41">
        <f>crtp!F$2</f>
        <v>7411.8330682644946</v>
      </c>
      <c r="G89" s="41">
        <f>crtp!G$2</f>
        <v>7420.6738804462402</v>
      </c>
      <c r="H89" s="41">
        <f>crtp!H$2</f>
        <v>6735.9254655752684</v>
      </c>
      <c r="I89" s="41">
        <f>crtp!I$2</f>
        <v>6534.099571315689</v>
      </c>
      <c r="J89" s="41">
        <f>crtp!J$2</f>
        <v>6970.001910858824</v>
      </c>
      <c r="K89" s="41">
        <f>crtp!K$2</f>
        <v>6793.7718779288425</v>
      </c>
      <c r="L89" s="41">
        <f>crtp!L$2</f>
        <v>6202.3824252837057</v>
      </c>
      <c r="M89" s="41">
        <f>crtp!M$2</f>
        <v>6265.0518079700487</v>
      </c>
      <c r="N89" s="41">
        <f>crtp!N$2</f>
        <v>5904.7702520569355</v>
      </c>
      <c r="O89" s="41">
        <f>crtp!O$2</f>
        <v>6163.2717167159899</v>
      </c>
      <c r="P89" s="41">
        <f>crtp!P$2</f>
        <v>5540.9654961226897</v>
      </c>
      <c r="Q89" s="41">
        <f>crtp!Q$2</f>
        <v>5229.0905266802602</v>
      </c>
      <c r="R89" s="41">
        <f>crtp!R$2</f>
        <v>4920.6858322435728</v>
      </c>
    </row>
    <row r="90" spans="1:18" ht="11.25" customHeight="1" x14ac:dyDescent="0.25">
      <c r="A90" s="42" t="s">
        <v>185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183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184</v>
      </c>
      <c r="B92" s="32" t="str">
        <f ca="1">HYPERLINK("#"&amp;CELL("address",crtf!$C$2),"crtf")</f>
        <v>crtf</v>
      </c>
      <c r="C92" s="41">
        <f>crtf!C$2</f>
        <v>2689.885772881003</v>
      </c>
      <c r="D92" s="41">
        <f>crtf!D$2</f>
        <v>2427.4557479289078</v>
      </c>
      <c r="E92" s="41">
        <f>crtf!E$2</f>
        <v>2436.5999051145532</v>
      </c>
      <c r="F92" s="41">
        <f>crtf!F$2</f>
        <v>2691.0011012642681</v>
      </c>
      <c r="G92" s="41">
        <f>crtf!G$2</f>
        <v>2902.5045300056941</v>
      </c>
      <c r="H92" s="41">
        <f>crtf!H$2</f>
        <v>3018.9988162810037</v>
      </c>
      <c r="I92" s="41">
        <f>crtf!I$2</f>
        <v>2753.8811802641076</v>
      </c>
      <c r="J92" s="41">
        <f>crtf!J$2</f>
        <v>2893.4118631033971</v>
      </c>
      <c r="K92" s="41">
        <f>crtf!K$2</f>
        <v>2826.4829395260467</v>
      </c>
      <c r="L92" s="41">
        <f>crtf!L$2</f>
        <v>2474.2390484863754</v>
      </c>
      <c r="M92" s="41">
        <f>crtf!M$2</f>
        <v>2462.4941844031623</v>
      </c>
      <c r="N92" s="41">
        <f>crtf!N$2</f>
        <v>2525.5252108044524</v>
      </c>
      <c r="O92" s="41">
        <f>crtf!O$2</f>
        <v>2406.1502254716256</v>
      </c>
      <c r="P92" s="41">
        <f>crtf!P$2</f>
        <v>1927.5915243388911</v>
      </c>
      <c r="Q92" s="41">
        <f>crtf!Q$2</f>
        <v>1781.1489371400689</v>
      </c>
      <c r="R92" s="41">
        <f>crtf!R$2</f>
        <v>1666.8504239920114</v>
      </c>
    </row>
    <row r="93" spans="1:18" ht="11.25" customHeight="1" x14ac:dyDescent="0.25">
      <c r="A93" s="38" t="s">
        <v>186</v>
      </c>
      <c r="B93" s="32" t="str">
        <f ca="1">HYPERLINK("#"&amp;CELL("address",ctav!$C$2),"ctav")</f>
        <v>ctav</v>
      </c>
      <c r="C93" s="39">
        <f>ctav!C$2</f>
        <v>135277.61910960177</v>
      </c>
      <c r="D93" s="39">
        <f>ctav!D$2</f>
        <v>131556.28103109199</v>
      </c>
      <c r="E93" s="39">
        <f>ctav!E$2</f>
        <v>129810.07424961033</v>
      </c>
      <c r="F93" s="39">
        <f>ctav!F$2</f>
        <v>133729.92928237302</v>
      </c>
      <c r="G93" s="39">
        <f>ctav!G$2</f>
        <v>143390.63623836756</v>
      </c>
      <c r="H93" s="39">
        <f>ctav!H$2</f>
        <v>150699.49503812054</v>
      </c>
      <c r="I93" s="39">
        <f>ctav!I$2</f>
        <v>155569.60736332138</v>
      </c>
      <c r="J93" s="39">
        <f>ctav!J$2</f>
        <v>161055.978173927</v>
      </c>
      <c r="K93" s="39">
        <f>ctav!K$2</f>
        <v>161013.87547962918</v>
      </c>
      <c r="L93" s="39">
        <f>ctav!L$2</f>
        <v>148286.59264625073</v>
      </c>
      <c r="M93" s="39">
        <f>ctav!M$2</f>
        <v>148321.79880282946</v>
      </c>
      <c r="N93" s="39">
        <f>ctav!N$2</f>
        <v>152407.0624595221</v>
      </c>
      <c r="O93" s="39">
        <f>ctav!O$2</f>
        <v>148534.54132257696</v>
      </c>
      <c r="P93" s="39">
        <f>ctav!P$2</f>
        <v>147869.50412269225</v>
      </c>
      <c r="Q93" s="39">
        <f>ctav!Q$2</f>
        <v>149104.99456161412</v>
      </c>
      <c r="R93" s="39">
        <f>ctav!R$2</f>
        <v>154463.57109795252</v>
      </c>
    </row>
    <row r="94" spans="1:18" ht="11.25" customHeight="1" x14ac:dyDescent="0.25">
      <c r="A94" s="42" t="s">
        <v>122</v>
      </c>
      <c r="B94" s="32" t="str">
        <f ca="1">HYPERLINK("#"&amp;CELL("address",capd!$C$2),"capd")</f>
        <v>capd</v>
      </c>
      <c r="C94" s="41">
        <f>capd!C$2</f>
        <v>22477.112553864281</v>
      </c>
      <c r="D94" s="41">
        <f>capd!D$2</f>
        <v>21679.687170696365</v>
      </c>
      <c r="E94" s="41">
        <f>capd!E$2</f>
        <v>21298.535739741157</v>
      </c>
      <c r="F94" s="41">
        <f>capd!F$2</f>
        <v>22110.503420925012</v>
      </c>
      <c r="G94" s="41">
        <f>capd!G$2</f>
        <v>22407.241849769445</v>
      </c>
      <c r="H94" s="41">
        <f>capd!H$2</f>
        <v>23207.347523880937</v>
      </c>
      <c r="I94" s="41">
        <f>capd!I$2</f>
        <v>23635.800057380849</v>
      </c>
      <c r="J94" s="41">
        <f>capd!J$2</f>
        <v>24131.91601027772</v>
      </c>
      <c r="K94" s="41">
        <f>capd!K$2</f>
        <v>23692.271232106581</v>
      </c>
      <c r="L94" s="41">
        <f>capd!L$2</f>
        <v>21622.214970151566</v>
      </c>
      <c r="M94" s="41">
        <f>capd!M$2</f>
        <v>22810.331640816086</v>
      </c>
      <c r="N94" s="41">
        <f>capd!N$2</f>
        <v>22068.799554549088</v>
      </c>
      <c r="O94" s="41">
        <f>capd!O$2</f>
        <v>20719.385344697501</v>
      </c>
      <c r="P94" s="41">
        <f>capd!P$2</f>
        <v>19633.698528852605</v>
      </c>
      <c r="Q94" s="41">
        <f>capd!Q$2</f>
        <v>19690.227844387944</v>
      </c>
      <c r="R94" s="41">
        <f>capd!R$2</f>
        <v>20427.84954891825</v>
      </c>
    </row>
    <row r="95" spans="1:18" ht="11.25" customHeight="1" x14ac:dyDescent="0.25">
      <c r="A95" s="42" t="s">
        <v>187</v>
      </c>
      <c r="B95" s="32" t="str">
        <f ca="1">HYPERLINK("#"&amp;CELL("address",capi!$C$2),"capi")</f>
        <v>capi</v>
      </c>
      <c r="C95" s="41">
        <f>capi!C$2</f>
        <v>49610.249029818806</v>
      </c>
      <c r="D95" s="41">
        <f>capi!D$2</f>
        <v>51254.382771256249</v>
      </c>
      <c r="E95" s="41">
        <f>capi!E$2</f>
        <v>50216.787423178124</v>
      </c>
      <c r="F95" s="41">
        <f>capi!F$2</f>
        <v>52464.055484135424</v>
      </c>
      <c r="G95" s="41">
        <f>capi!G$2</f>
        <v>54997.609013894107</v>
      </c>
      <c r="H95" s="41">
        <f>capi!H$2</f>
        <v>57392.520963782757</v>
      </c>
      <c r="I95" s="41">
        <f>capi!I$2</f>
        <v>58987.771771680804</v>
      </c>
      <c r="J95" s="41">
        <f>capi!J$2</f>
        <v>60682.302390746096</v>
      </c>
      <c r="K95" s="41">
        <f>capi!K$2</f>
        <v>59066.873148071405</v>
      </c>
      <c r="L95" s="41">
        <f>capi!L$2</f>
        <v>53482.323234130337</v>
      </c>
      <c r="M95" s="41">
        <f>capi!M$2</f>
        <v>53529.429754846897</v>
      </c>
      <c r="N95" s="41">
        <f>capi!N$2</f>
        <v>57698.474888113516</v>
      </c>
      <c r="O95" s="41">
        <f>capi!O$2</f>
        <v>56129.206740135443</v>
      </c>
      <c r="P95" s="41">
        <f>capi!P$2</f>
        <v>55742.142349813977</v>
      </c>
      <c r="Q95" s="41">
        <f>capi!Q$2</f>
        <v>56435.067480697144</v>
      </c>
      <c r="R95" s="41">
        <f>capi!R$2</f>
        <v>58789.080965697387</v>
      </c>
    </row>
    <row r="96" spans="1:18" ht="11.25" customHeight="1" x14ac:dyDescent="0.25">
      <c r="A96" s="42" t="s">
        <v>188</v>
      </c>
      <c r="B96" s="32" t="str">
        <f ca="1">HYPERLINK("#"&amp;CELL("address",cape!$C$2),"cape")</f>
        <v>cape</v>
      </c>
      <c r="C96" s="41">
        <f>cape!C$2</f>
        <v>55662.886749224381</v>
      </c>
      <c r="D96" s="41">
        <f>cape!D$2</f>
        <v>50854.525875838313</v>
      </c>
      <c r="E96" s="41">
        <f>cape!E$2</f>
        <v>50440.315154559969</v>
      </c>
      <c r="F96" s="41">
        <f>cape!F$2</f>
        <v>50945.300038155656</v>
      </c>
      <c r="G96" s="41">
        <f>cape!G$2</f>
        <v>57278.566925045838</v>
      </c>
      <c r="H96" s="41">
        <f>cape!H$2</f>
        <v>61219.822896289916</v>
      </c>
      <c r="I96" s="41">
        <f>cape!I$2</f>
        <v>63547.73071424388</v>
      </c>
      <c r="J96" s="41">
        <f>cape!J$2</f>
        <v>66231.704765612754</v>
      </c>
      <c r="K96" s="41">
        <f>cape!K$2</f>
        <v>67914.410236248281</v>
      </c>
      <c r="L96" s="41">
        <f>cape!L$2</f>
        <v>63922.142537756059</v>
      </c>
      <c r="M96" s="41">
        <f>cape!M$2</f>
        <v>61813.409705327897</v>
      </c>
      <c r="N96" s="41">
        <f>cape!N$2</f>
        <v>62275.264068787401</v>
      </c>
      <c r="O96" s="41">
        <f>cape!O$2</f>
        <v>61483.547593360199</v>
      </c>
      <c r="P96" s="41">
        <f>cape!P$2</f>
        <v>62160.047960670345</v>
      </c>
      <c r="Q96" s="41">
        <f>cape!Q$2</f>
        <v>62853.138417426489</v>
      </c>
      <c r="R96" s="41">
        <f>cape!R$2</f>
        <v>64629.477411680644</v>
      </c>
    </row>
    <row r="97" spans="1:18" ht="11.25" customHeight="1" x14ac:dyDescent="0.25">
      <c r="A97" s="42" t="s">
        <v>189</v>
      </c>
      <c r="B97" s="32" t="str">
        <f ca="1">HYPERLINK("#"&amp;CELL("address",cafi!$C$2),"cafi")</f>
        <v>cafi</v>
      </c>
      <c r="C97" s="41">
        <f>cafi!C$2</f>
        <v>1976.0854924444607</v>
      </c>
      <c r="D97" s="41">
        <f>cafi!D$2</f>
        <v>1936.8641620259671</v>
      </c>
      <c r="E97" s="41">
        <f>cafi!E$2</f>
        <v>1870.1336502300519</v>
      </c>
      <c r="F97" s="41">
        <f>cafi!F$2</f>
        <v>1902.9548593156699</v>
      </c>
      <c r="G97" s="41">
        <f>cafi!G$2</f>
        <v>1934.7120257583745</v>
      </c>
      <c r="H97" s="41">
        <f>cafi!H$2</f>
        <v>1961.6922617606799</v>
      </c>
      <c r="I97" s="41">
        <f>cafi!I$2</f>
        <v>2091.7916559524692</v>
      </c>
      <c r="J97" s="41">
        <f>cafi!J$2</f>
        <v>2178.3963856801802</v>
      </c>
      <c r="K97" s="41">
        <f>cafi!K$2</f>
        <v>2195.8015545358994</v>
      </c>
      <c r="L97" s="41">
        <f>cafi!L$2</f>
        <v>2010.6281305715406</v>
      </c>
      <c r="M97" s="41">
        <f>cafi!M$2</f>
        <v>1972.7428665141178</v>
      </c>
      <c r="N97" s="41">
        <f>cafi!N$2</f>
        <v>1893.3780390513934</v>
      </c>
      <c r="O97" s="41">
        <f>cafi!O$2</f>
        <v>1871.1557147622207</v>
      </c>
      <c r="P97" s="41">
        <f>cafi!P$2</f>
        <v>1792.962210534969</v>
      </c>
      <c r="Q97" s="41">
        <f>cafi!Q$2</f>
        <v>1766.2686527427456</v>
      </c>
      <c r="R97" s="41">
        <f>cafi!R$2</f>
        <v>1803.9846816858353</v>
      </c>
    </row>
    <row r="98" spans="1:18" ht="11.25" customHeight="1" x14ac:dyDescent="0.25">
      <c r="A98" s="42" t="s">
        <v>190</v>
      </c>
      <c r="B98" s="32" t="str">
        <f ca="1">HYPERLINK("#"&amp;CELL("address",cafe!$C$2),"cafe")</f>
        <v>cafe</v>
      </c>
      <c r="C98" s="41">
        <f>cafe!C$2</f>
        <v>5551.2852842498196</v>
      </c>
      <c r="D98" s="41">
        <f>cafe!D$2</f>
        <v>5830.8210512751129</v>
      </c>
      <c r="E98" s="41">
        <f>cafe!E$2</f>
        <v>5984.302281901053</v>
      </c>
      <c r="F98" s="41">
        <f>cafe!F$2</f>
        <v>6307.1154798412481</v>
      </c>
      <c r="G98" s="41">
        <f>cafe!G$2</f>
        <v>6772.5064238997829</v>
      </c>
      <c r="H98" s="41">
        <f>cafe!H$2</f>
        <v>6918.1113924062192</v>
      </c>
      <c r="I98" s="41">
        <f>cafe!I$2</f>
        <v>7306.5131640634527</v>
      </c>
      <c r="J98" s="41">
        <f>cafe!J$2</f>
        <v>7831.6586216102469</v>
      </c>
      <c r="K98" s="41">
        <f>cafe!K$2</f>
        <v>8144.5193086669788</v>
      </c>
      <c r="L98" s="41">
        <f>cafe!L$2</f>
        <v>7249.2837736412466</v>
      </c>
      <c r="M98" s="41">
        <f>cafe!M$2</f>
        <v>8195.8848353244466</v>
      </c>
      <c r="N98" s="41">
        <f>cafe!N$2</f>
        <v>8471.1459090207009</v>
      </c>
      <c r="O98" s="41">
        <f>cafe!O$2</f>
        <v>8331.2459296215857</v>
      </c>
      <c r="P98" s="41">
        <f>cafe!P$2</f>
        <v>8540.653072820347</v>
      </c>
      <c r="Q98" s="41">
        <f>cafe!Q$2</f>
        <v>8360.2921663598045</v>
      </c>
      <c r="R98" s="41">
        <f>cafe!R$2</f>
        <v>8813.1784899704126</v>
      </c>
    </row>
    <row r="99" spans="1:18" ht="11.25" customHeight="1" x14ac:dyDescent="0.25">
      <c r="A99" s="38" t="s">
        <v>123</v>
      </c>
      <c r="B99" s="32" t="str">
        <f ca="1">HYPERLINK("#"&amp;CELL("address",ctdn!$C$2),"ctdn")</f>
        <v>ctdn</v>
      </c>
      <c r="C99" s="39">
        <f>ctdn!C$2</f>
        <v>18930.60300163546</v>
      </c>
      <c r="D99" s="39">
        <f>ctdn!D$2</f>
        <v>18577.278254187939</v>
      </c>
      <c r="E99" s="39">
        <f>ctdn!E$2</f>
        <v>18528.450896570866</v>
      </c>
      <c r="F99" s="39">
        <f>ctdn!F$2</f>
        <v>20876.377929852133</v>
      </c>
      <c r="G99" s="39">
        <f>ctdn!G$2</f>
        <v>21102.585219208511</v>
      </c>
      <c r="H99" s="39">
        <f>ctdn!H$2</f>
        <v>21385.59546804877</v>
      </c>
      <c r="I99" s="39">
        <f>ctdn!I$2</f>
        <v>23127.030222942929</v>
      </c>
      <c r="J99" s="39">
        <f>ctdn!J$2</f>
        <v>22091.438096712001</v>
      </c>
      <c r="K99" s="39">
        <f>ctdn!K$2</f>
        <v>19669.519966327814</v>
      </c>
      <c r="L99" s="39">
        <f>ctdn!L$2</f>
        <v>19345.885230661599</v>
      </c>
      <c r="M99" s="39">
        <f>ctdn!M$2</f>
        <v>18460.78157644004</v>
      </c>
      <c r="N99" s="39">
        <f>ctdn!N$2</f>
        <v>16676.291660699189</v>
      </c>
      <c r="O99" s="39">
        <f>ctdn!O$2</f>
        <v>15892.587065594367</v>
      </c>
      <c r="P99" s="39">
        <f>ctdn!P$2</f>
        <v>14294.529057068878</v>
      </c>
      <c r="Q99" s="39">
        <f>ctdn!Q$2</f>
        <v>13191.576880482347</v>
      </c>
      <c r="R99" s="39">
        <f>ctdn!R$2</f>
        <v>14224.970238075424</v>
      </c>
    </row>
    <row r="100" spans="1:18" ht="11.25" customHeight="1" x14ac:dyDescent="0.25">
      <c r="A100" s="42" t="s">
        <v>191</v>
      </c>
      <c r="B100" s="32" t="str">
        <f ca="1">HYPERLINK("#"&amp;CELL("address",cncs!$C$2),"cncs")</f>
        <v>cncs</v>
      </c>
      <c r="C100" s="41">
        <f>cncs!C$2</f>
        <v>15833.943550660188</v>
      </c>
      <c r="D100" s="41">
        <f>cncs!D$2</f>
        <v>15617.870783943728</v>
      </c>
      <c r="E100" s="41">
        <f>cncs!E$2</f>
        <v>15618.067712946486</v>
      </c>
      <c r="F100" s="41">
        <f>cncs!F$2</f>
        <v>18063.031247383995</v>
      </c>
      <c r="G100" s="41">
        <f>cncs!G$2</f>
        <v>18289.968994609346</v>
      </c>
      <c r="H100" s="41">
        <f>cncs!H$2</f>
        <v>18348.859294182821</v>
      </c>
      <c r="I100" s="41">
        <f>cncs!I$2</f>
        <v>20238.799679090898</v>
      </c>
      <c r="J100" s="41">
        <f>cncs!J$2</f>
        <v>19001.213139480857</v>
      </c>
      <c r="K100" s="41">
        <f>cncs!K$2</f>
        <v>16773.836870132276</v>
      </c>
      <c r="L100" s="41">
        <f>cncs!L$2</f>
        <v>16385.577406412394</v>
      </c>
      <c r="M100" s="41">
        <f>cncs!M$2</f>
        <v>15405.271421559191</v>
      </c>
      <c r="N100" s="41">
        <f>cncs!N$2</f>
        <v>13524.20036158487</v>
      </c>
      <c r="O100" s="41">
        <f>cncs!O$2</f>
        <v>12930.627568358037</v>
      </c>
      <c r="P100" s="41">
        <f>cncs!P$2</f>
        <v>11260.999770226441</v>
      </c>
      <c r="Q100" s="41">
        <f>cncs!Q$2</f>
        <v>10257.530783090046</v>
      </c>
      <c r="R100" s="41">
        <f>cncs!R$2</f>
        <v>10953.762362427024</v>
      </c>
    </row>
    <row r="101" spans="1:18" ht="11.25" customHeight="1" x14ac:dyDescent="0.25">
      <c r="A101" s="42" t="s">
        <v>192</v>
      </c>
      <c r="B101" s="32" t="str">
        <f ca="1">HYPERLINK("#"&amp;CELL("address",cniw!$C$2),"cniw")</f>
        <v>cniw</v>
      </c>
      <c r="C101" s="41">
        <f>cniw!C$2</f>
        <v>3096.6594509752708</v>
      </c>
      <c r="D101" s="41">
        <f>cniw!D$2</f>
        <v>2959.4074702442103</v>
      </c>
      <c r="E101" s="41">
        <f>cniw!E$2</f>
        <v>2910.3831836243789</v>
      </c>
      <c r="F101" s="41">
        <f>cniw!F$2</f>
        <v>2813.3466824681354</v>
      </c>
      <c r="G101" s="41">
        <f>cniw!G$2</f>
        <v>2812.6162245991695</v>
      </c>
      <c r="H101" s="41">
        <f>cniw!H$2</f>
        <v>3036.7361738659515</v>
      </c>
      <c r="I101" s="41">
        <f>cniw!I$2</f>
        <v>2888.2305438520284</v>
      </c>
      <c r="J101" s="41">
        <f>cniw!J$2</f>
        <v>3090.2249572311453</v>
      </c>
      <c r="K101" s="41">
        <f>cniw!K$2</f>
        <v>2895.6830961955343</v>
      </c>
      <c r="L101" s="41">
        <f>cniw!L$2</f>
        <v>2960.3078242492029</v>
      </c>
      <c r="M101" s="41">
        <f>cniw!M$2</f>
        <v>3055.5101548808498</v>
      </c>
      <c r="N101" s="41">
        <f>cniw!N$2</f>
        <v>3152.0912991143164</v>
      </c>
      <c r="O101" s="41">
        <f>cniw!O$2</f>
        <v>2961.959497236332</v>
      </c>
      <c r="P101" s="41">
        <f>cniw!P$2</f>
        <v>3033.529286842439</v>
      </c>
      <c r="Q101" s="41">
        <f>cniw!Q$2</f>
        <v>2934.0460973923018</v>
      </c>
      <c r="R101" s="41">
        <f>cniw!R$2</f>
        <v>3271.2078756483997</v>
      </c>
    </row>
    <row r="102" spans="1:18" ht="11.25" customHeight="1" x14ac:dyDescent="0.25">
      <c r="A102" s="38" t="s">
        <v>124</v>
      </c>
      <c r="B102" s="32" t="str">
        <f ca="1">HYPERLINK("#"&amp;CELL("address",ctpi!$C$2),"ctpi")</f>
        <v>ctpi</v>
      </c>
      <c r="C102" s="39">
        <f>ctpi!C$2</f>
        <v>1029.0981338453835</v>
      </c>
      <c r="D102" s="39">
        <f>ctpi!D$2</f>
        <v>2656.6489685590564</v>
      </c>
      <c r="E102" s="39">
        <f>ctpi!E$2</f>
        <v>2137.4207548400882</v>
      </c>
      <c r="F102" s="39">
        <f>ctpi!F$2</f>
        <v>4289.1395774645516</v>
      </c>
      <c r="G102" s="39">
        <f>ctpi!G$2</f>
        <v>4881.9281786052125</v>
      </c>
      <c r="H102" s="39">
        <f>ctpi!H$2</f>
        <v>4855.0738692363166</v>
      </c>
      <c r="I102" s="39">
        <f>ctpi!I$2</f>
        <v>4437.6409220169244</v>
      </c>
      <c r="J102" s="39">
        <f>ctpi!J$2</f>
        <v>4484.5780357722606</v>
      </c>
      <c r="K102" s="39">
        <f>ctpi!K$2</f>
        <v>4628.8408352866199</v>
      </c>
      <c r="L102" s="39">
        <f>ctpi!L$2</f>
        <v>3470.3892494445236</v>
      </c>
      <c r="M102" s="39">
        <f>ctpi!M$2</f>
        <v>3591.0494091105352</v>
      </c>
      <c r="N102" s="39">
        <f>ctpi!N$2</f>
        <v>4149.1767428062813</v>
      </c>
      <c r="O102" s="39">
        <f>ctpi!O$2</f>
        <v>3470.9011378905511</v>
      </c>
      <c r="P102" s="39">
        <f>ctpi!P$2</f>
        <v>3929.2232438356577</v>
      </c>
      <c r="Q102" s="39">
        <f>ctpi!Q$2</f>
        <v>3397.8721637063686</v>
      </c>
      <c r="R102" s="39">
        <f>ctpi!R$2</f>
        <v>3317.0931147276333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101</v>
      </c>
      <c r="B104" s="32" t="str">
        <f ca="1">HYPERLINK("#"&amp;CELL("address",BUN!$C$2),"bun")</f>
        <v>bun</v>
      </c>
      <c r="C104" s="45">
        <f>BUN!C$2</f>
        <v>135177.21237889523</v>
      </c>
      <c r="D104" s="45">
        <f>BUN!D$2</f>
        <v>139631.27064143465</v>
      </c>
      <c r="E104" s="45">
        <f>BUN!E$2</f>
        <v>142641.99220221367</v>
      </c>
      <c r="F104" s="45">
        <f>BUN!F$2</f>
        <v>146275.89639125502</v>
      </c>
      <c r="G104" s="45">
        <f>BUN!G$2</f>
        <v>154472.54866811319</v>
      </c>
      <c r="H104" s="45">
        <f>BUN!H$2</f>
        <v>157190.4194565494</v>
      </c>
      <c r="I104" s="45">
        <f>BUN!I$2</f>
        <v>168111.17334538975</v>
      </c>
      <c r="J104" s="45">
        <f>BUN!J$2</f>
        <v>174991.71879400185</v>
      </c>
      <c r="K104" s="45">
        <f>BUN!K$2</f>
        <v>176582.90859448112</v>
      </c>
      <c r="L104" s="45">
        <f>BUN!L$2</f>
        <v>158676.14397256114</v>
      </c>
      <c r="M104" s="45">
        <f>BUN!M$2</f>
        <v>157972.96193369696</v>
      </c>
      <c r="N104" s="45">
        <f>BUN!N$2</f>
        <v>158066.95077960874</v>
      </c>
      <c r="O104" s="45">
        <f>BUN!O$2</f>
        <v>146479.98646014711</v>
      </c>
      <c r="P104" s="45">
        <f>BUN!P$2</f>
        <v>139152.98974920006</v>
      </c>
      <c r="Q104" s="45">
        <f>BUN!Q$2</f>
        <v>135519.30476382634</v>
      </c>
      <c r="R104" s="45">
        <f>BUN!R$2</f>
        <v>135164.84981119991</v>
      </c>
    </row>
    <row r="105" spans="1:18" ht="11.25" customHeight="1" x14ac:dyDescent="0.25">
      <c r="A105" s="46" t="s">
        <v>193</v>
      </c>
      <c r="B105" s="32" t="str">
        <f ca="1">HYPERLINK("#"&amp;CELL("address",buni!$C$2),"buni")</f>
        <v>buni</v>
      </c>
      <c r="C105" s="47">
        <f>buni!C$2</f>
        <v>20097.880006101412</v>
      </c>
      <c r="D105" s="47">
        <f>buni!D$2</f>
        <v>19792.725838789775</v>
      </c>
      <c r="E105" s="47">
        <f>buni!E$2</f>
        <v>19711.02912493698</v>
      </c>
      <c r="F105" s="47">
        <f>buni!F$2</f>
        <v>20060.489150647612</v>
      </c>
      <c r="G105" s="47">
        <f>buni!G$2</f>
        <v>20432.68087593374</v>
      </c>
      <c r="H105" s="47">
        <f>buni!H$2</f>
        <v>20028.666797559239</v>
      </c>
      <c r="I105" s="47">
        <f>buni!I$2</f>
        <v>19461.083317241988</v>
      </c>
      <c r="J105" s="47">
        <f>buni!J$2</f>
        <v>19026.384248224913</v>
      </c>
      <c r="K105" s="47">
        <f>buni!K$2</f>
        <v>18845.807900578289</v>
      </c>
      <c r="L105" s="47">
        <f>buni!L$2</f>
        <v>16481.525116991139</v>
      </c>
      <c r="M105" s="47">
        <f>buni!M$2</f>
        <v>17732.559074501227</v>
      </c>
      <c r="N105" s="47">
        <f>buni!N$2</f>
        <v>18031.368049333731</v>
      </c>
      <c r="O105" s="47">
        <f>buni!O$2</f>
        <v>17541.592130938541</v>
      </c>
      <c r="P105" s="47">
        <f>buni!P$2</f>
        <v>17764.085861551575</v>
      </c>
      <c r="Q105" s="47">
        <f>buni!Q$2</f>
        <v>18480.611932936092</v>
      </c>
      <c r="R105" s="47">
        <f>buni!R$2</f>
        <v>17705.45415489782</v>
      </c>
    </row>
    <row r="106" spans="1:18" ht="11.25" customHeight="1" x14ac:dyDescent="0.25">
      <c r="A106" s="46" t="s">
        <v>194</v>
      </c>
      <c r="B106" s="32" t="str">
        <f ca="1">HYPERLINK("#"&amp;CELL("address",bune!$C$2),"bune")</f>
        <v>bune</v>
      </c>
      <c r="C106" s="47">
        <f>bune!C$2</f>
        <v>115079.3323727938</v>
      </c>
      <c r="D106" s="47">
        <f>bune!D$2</f>
        <v>119838.54480264486</v>
      </c>
      <c r="E106" s="47">
        <f>bune!E$2</f>
        <v>122930.96307727667</v>
      </c>
      <c r="F106" s="47">
        <f>bune!F$2</f>
        <v>126215.4072406074</v>
      </c>
      <c r="G106" s="47">
        <f>bune!G$2</f>
        <v>134039.86779217946</v>
      </c>
      <c r="H106" s="47">
        <f>bune!H$2</f>
        <v>137161.75265899018</v>
      </c>
      <c r="I106" s="47">
        <f>bune!I$2</f>
        <v>148650.09002814777</v>
      </c>
      <c r="J106" s="47">
        <f>bune!J$2</f>
        <v>155965.33454577695</v>
      </c>
      <c r="K106" s="47">
        <f>bune!K$2</f>
        <v>157737.10069390284</v>
      </c>
      <c r="L106" s="47">
        <f>bune!L$2</f>
        <v>142194.61885557001</v>
      </c>
      <c r="M106" s="47">
        <f>bune!M$2</f>
        <v>140240.40285919566</v>
      </c>
      <c r="N106" s="47">
        <f>bune!N$2</f>
        <v>140035.58273027503</v>
      </c>
      <c r="O106" s="47">
        <f>bune!O$2</f>
        <v>128938.39432920856</v>
      </c>
      <c r="P106" s="47">
        <f>bune!P$2</f>
        <v>121388.90388764844</v>
      </c>
      <c r="Q106" s="47">
        <f>bune!Q$2</f>
        <v>117038.69283089026</v>
      </c>
      <c r="R106" s="47">
        <f>bune!R$2</f>
        <v>117459.39565630208</v>
      </c>
    </row>
    <row r="107" spans="1:18" ht="11.25" customHeight="1" x14ac:dyDescent="0.25">
      <c r="A107" s="44" t="s">
        <v>302</v>
      </c>
      <c r="B107" s="32" t="str">
        <f ca="1">HYPERLINK("#"&amp;CELL("address",TOTAL!$C$64),"TOTAL row 64")</f>
        <v>TOTAL row 64</v>
      </c>
      <c r="C107" s="45">
        <f>TOTAL!C$64</f>
        <v>276205.75322059239</v>
      </c>
      <c r="D107" s="45">
        <f>TOTAL!D$64</f>
        <v>279411.98680922744</v>
      </c>
      <c r="E107" s="45">
        <f>TOTAL!E$64</f>
        <v>290381.55216293421</v>
      </c>
      <c r="F107" s="45">
        <f>TOTAL!F$64</f>
        <v>322233.11144588405</v>
      </c>
      <c r="G107" s="45">
        <f>TOTAL!G$64</f>
        <v>334415.47907373565</v>
      </c>
      <c r="H107" s="45">
        <f>TOTAL!H$64</f>
        <v>365904.46847596799</v>
      </c>
      <c r="I107" s="45">
        <f>TOTAL!I$64</f>
        <v>386756.76830801263</v>
      </c>
      <c r="J107" s="45">
        <f>TOTAL!J$64</f>
        <v>414607.84547009855</v>
      </c>
      <c r="K107" s="45">
        <f>TOTAL!K$64</f>
        <v>442801.58326498442</v>
      </c>
      <c r="L107" s="45">
        <f>TOTAL!L$64</f>
        <v>465320.37613212049</v>
      </c>
      <c r="M107" s="45">
        <f>TOTAL!M$64</f>
        <v>513737.73377277766</v>
      </c>
      <c r="N107" s="45">
        <f>TOTAL!N$64</f>
        <v>498327.33025975828</v>
      </c>
      <c r="O107" s="45">
        <f>TOTAL!O$64</f>
        <v>536326.11459194229</v>
      </c>
      <c r="P107" s="45">
        <f>TOTAL!P$64</f>
        <v>549892.07865613524</v>
      </c>
      <c r="Q107" s="45">
        <f>TOTAL!Q$64</f>
        <v>545531.70537580561</v>
      </c>
      <c r="R107" s="45">
        <f>TOTAL!R$64</f>
        <v>569056.3325452467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325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0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324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21.267600000000083</v>
      </c>
      <c r="D2" s="79">
        <v>21.563694720000001</v>
      </c>
      <c r="E2" s="79">
        <v>22.67905824</v>
      </c>
      <c r="F2" s="79">
        <v>37.92235968</v>
      </c>
      <c r="G2" s="79">
        <v>27.884087999999998</v>
      </c>
      <c r="H2" s="79">
        <v>29.792400000000043</v>
      </c>
      <c r="I2" s="79">
        <v>45.472466026656001</v>
      </c>
      <c r="J2" s="79">
        <v>20.076543360000002</v>
      </c>
      <c r="K2" s="79">
        <v>26.954618400000001</v>
      </c>
      <c r="L2" s="79">
        <v>18.775285919999998</v>
      </c>
      <c r="M2" s="79">
        <v>14.2524</v>
      </c>
      <c r="N2" s="79">
        <v>38.716799999999914</v>
      </c>
      <c r="O2" s="79">
        <v>57.853199999999958</v>
      </c>
      <c r="P2" s="79">
        <v>66.11159999999991</v>
      </c>
      <c r="Q2" s="79">
        <v>42.091199999999972</v>
      </c>
      <c r="R2" s="79">
        <v>5.1947999999999954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16.114741154640001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16.114741154640001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21.267600000000083</v>
      </c>
      <c r="D52" s="80">
        <v>21.563694720000001</v>
      </c>
      <c r="E52" s="80">
        <v>22.67905824</v>
      </c>
      <c r="F52" s="80">
        <v>37.92235968</v>
      </c>
      <c r="G52" s="80">
        <v>27.884087999999998</v>
      </c>
      <c r="H52" s="80">
        <v>29.792400000000043</v>
      </c>
      <c r="I52" s="80">
        <v>29.357724872016</v>
      </c>
      <c r="J52" s="80">
        <v>20.076543360000002</v>
      </c>
      <c r="K52" s="80">
        <v>26.954618400000001</v>
      </c>
      <c r="L52" s="80">
        <v>18.775285919999998</v>
      </c>
      <c r="M52" s="80">
        <v>14.2524</v>
      </c>
      <c r="N52" s="80">
        <v>38.716799999999914</v>
      </c>
      <c r="O52" s="80">
        <v>57.853199999999958</v>
      </c>
      <c r="P52" s="80">
        <v>66.11159999999991</v>
      </c>
      <c r="Q52" s="80">
        <v>42.091199999999972</v>
      </c>
      <c r="R52" s="80">
        <v>5.1947999999999954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21.267600000000083</v>
      </c>
      <c r="D54" s="3">
        <v>21.563694720000001</v>
      </c>
      <c r="E54" s="3">
        <v>22.67905824</v>
      </c>
      <c r="F54" s="3">
        <v>37.92235968</v>
      </c>
      <c r="G54" s="3">
        <v>27.884087999999998</v>
      </c>
      <c r="H54" s="3">
        <v>29.792400000000043</v>
      </c>
      <c r="I54" s="3">
        <v>29.357724872016</v>
      </c>
      <c r="J54" s="3">
        <v>20.076543360000002</v>
      </c>
      <c r="K54" s="3">
        <v>26.954618400000001</v>
      </c>
      <c r="L54" s="3">
        <v>18.775285919999998</v>
      </c>
      <c r="M54" s="3">
        <v>14.2524</v>
      </c>
      <c r="N54" s="3">
        <v>38.716799999999914</v>
      </c>
      <c r="O54" s="3">
        <v>57.853199999999958</v>
      </c>
      <c r="P54" s="3">
        <v>66.11159999999991</v>
      </c>
      <c r="Q54" s="3">
        <v>42.091199999999972</v>
      </c>
      <c r="R54" s="3">
        <v>5.1947999999999954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21.267600000000083</v>
      </c>
      <c r="D57" s="2">
        <v>21.563694720000001</v>
      </c>
      <c r="E57" s="2">
        <v>22.67905824</v>
      </c>
      <c r="F57" s="2">
        <v>37.92235968</v>
      </c>
      <c r="G57" s="2">
        <v>27.884087999999998</v>
      </c>
      <c r="H57" s="2">
        <v>29.792400000000043</v>
      </c>
      <c r="I57" s="2">
        <v>29.357724872016</v>
      </c>
      <c r="J57" s="2">
        <v>20.076543360000002</v>
      </c>
      <c r="K57" s="2">
        <v>26.954618400000001</v>
      </c>
      <c r="L57" s="2">
        <v>18.775285919999998</v>
      </c>
      <c r="M57" s="2">
        <v>14.2524</v>
      </c>
      <c r="N57" s="2">
        <v>38.716799999999914</v>
      </c>
      <c r="O57" s="2">
        <v>57.853199999999958</v>
      </c>
      <c r="P57" s="2">
        <v>66.11159999999991</v>
      </c>
      <c r="Q57" s="2">
        <v>42.091199999999972</v>
      </c>
      <c r="R57" s="2">
        <v>5.1947999999999954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323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115.32634141485602</v>
      </c>
      <c r="K2" s="79">
        <v>139.507512712128</v>
      </c>
      <c r="L2" s="79">
        <v>416.93771233303198</v>
      </c>
      <c r="M2" s="79">
        <v>705.74210483987872</v>
      </c>
      <c r="N2" s="79">
        <v>884.63990065722805</v>
      </c>
      <c r="O2" s="79">
        <v>508.94373827490688</v>
      </c>
      <c r="P2" s="79">
        <v>375.42211844219446</v>
      </c>
      <c r="Q2" s="79">
        <v>454.01805124832896</v>
      </c>
      <c r="R2" s="79">
        <v>516.12141363742421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115.32634141485602</v>
      </c>
      <c r="K52" s="80">
        <v>139.507512712128</v>
      </c>
      <c r="L52" s="80">
        <v>416.93771233303198</v>
      </c>
      <c r="M52" s="80">
        <v>705.74210483987872</v>
      </c>
      <c r="N52" s="80">
        <v>884.63990065722805</v>
      </c>
      <c r="O52" s="80">
        <v>508.94373827490688</v>
      </c>
      <c r="P52" s="80">
        <v>375.42211844219446</v>
      </c>
      <c r="Q52" s="80">
        <v>454.01805124832896</v>
      </c>
      <c r="R52" s="80">
        <v>516.12141363742421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115.32634141485602</v>
      </c>
      <c r="K53" s="3">
        <v>139.507512712128</v>
      </c>
      <c r="L53" s="3">
        <v>416.93771233303198</v>
      </c>
      <c r="M53" s="3">
        <v>705.74210483987872</v>
      </c>
      <c r="N53" s="3">
        <v>884.63990065722805</v>
      </c>
      <c r="O53" s="3">
        <v>508.94373827490688</v>
      </c>
      <c r="P53" s="3">
        <v>375.42211844219446</v>
      </c>
      <c r="Q53" s="3">
        <v>454.01805124832896</v>
      </c>
      <c r="R53" s="3">
        <v>516.12141363742421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322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0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2.2385999999999924</v>
      </c>
      <c r="D64" s="82">
        <v>1.6001949600000001</v>
      </c>
      <c r="E64" s="82">
        <v>4.8007220395680008</v>
      </c>
      <c r="F64" s="82">
        <v>151.33274621992803</v>
      </c>
      <c r="G64" s="82">
        <v>87.324833520288024</v>
      </c>
      <c r="H64" s="82">
        <v>91.673428480301311</v>
      </c>
      <c r="I64" s="82">
        <v>125.50180481748002</v>
      </c>
      <c r="J64" s="82">
        <v>177.86164694407202</v>
      </c>
      <c r="K64" s="82">
        <v>697.91844814473609</v>
      </c>
      <c r="L64" s="82">
        <v>909.82513440000014</v>
      </c>
      <c r="M64" s="82">
        <v>1041.1668914892323</v>
      </c>
      <c r="N64" s="82">
        <v>1363.3625180029312</v>
      </c>
      <c r="O64" s="82">
        <v>1761.7235991165521</v>
      </c>
      <c r="P64" s="82">
        <v>980.94105627962824</v>
      </c>
      <c r="Q64" s="82">
        <v>1098.988800000003</v>
      </c>
      <c r="R64" s="82">
        <v>1148.4563966993492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2.2385999999999924</v>
      </c>
      <c r="D67" s="83">
        <v>1.6001949600000001</v>
      </c>
      <c r="E67" s="83">
        <v>4.8007220395680008</v>
      </c>
      <c r="F67" s="83">
        <v>151.33274621992803</v>
      </c>
      <c r="G67" s="83">
        <v>87.324833520288024</v>
      </c>
      <c r="H67" s="83">
        <v>91.673428480301311</v>
      </c>
      <c r="I67" s="83">
        <v>125.50180481748002</v>
      </c>
      <c r="J67" s="83">
        <v>177.86164694407202</v>
      </c>
      <c r="K67" s="83">
        <v>697.91844814473609</v>
      </c>
      <c r="L67" s="83">
        <v>909.82513440000014</v>
      </c>
      <c r="M67" s="83">
        <v>1041.1668914892323</v>
      </c>
      <c r="N67" s="83">
        <v>1363.3625180029312</v>
      </c>
      <c r="O67" s="83">
        <v>1761.7235991165521</v>
      </c>
      <c r="P67" s="83">
        <v>980.94105627962824</v>
      </c>
      <c r="Q67" s="83">
        <v>1098.988800000003</v>
      </c>
      <c r="R67" s="83">
        <v>1148.4563966993492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321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0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320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4567.4661724887164</v>
      </c>
      <c r="D2" s="79">
        <v>4401.3818373841805</v>
      </c>
      <c r="E2" s="79">
        <v>4896.3474598599005</v>
      </c>
      <c r="F2" s="79">
        <v>5325.3589531149373</v>
      </c>
      <c r="G2" s="79">
        <v>4928.0906265504482</v>
      </c>
      <c r="H2" s="79">
        <v>4638.4005470636448</v>
      </c>
      <c r="I2" s="79">
        <v>8088.8277346171944</v>
      </c>
      <c r="J2" s="79">
        <v>8674.4332448016139</v>
      </c>
      <c r="K2" s="79">
        <v>8044.5236464607033</v>
      </c>
      <c r="L2" s="79">
        <v>6095.868831821449</v>
      </c>
      <c r="M2" s="79">
        <v>6678.7473124469334</v>
      </c>
      <c r="N2" s="79">
        <v>4477.1785103173943</v>
      </c>
      <c r="O2" s="79">
        <v>3892.0053636513067</v>
      </c>
      <c r="P2" s="79">
        <v>4087.8652568004582</v>
      </c>
      <c r="Q2" s="79">
        <v>3924.2327941008029</v>
      </c>
      <c r="R2" s="79">
        <v>2521.1510255735616</v>
      </c>
    </row>
    <row r="3" spans="1:18" ht="11.25" customHeight="1" x14ac:dyDescent="0.25">
      <c r="A3" s="53" t="s">
        <v>2</v>
      </c>
      <c r="B3" s="54" t="s">
        <v>3</v>
      </c>
      <c r="C3" s="80">
        <v>710.81946514940103</v>
      </c>
      <c r="D3" s="80">
        <v>717.27399523713609</v>
      </c>
      <c r="E3" s="80">
        <v>935.41787970696009</v>
      </c>
      <c r="F3" s="80">
        <v>761.96846941790477</v>
      </c>
      <c r="G3" s="80">
        <v>799.32962330834334</v>
      </c>
      <c r="H3" s="80">
        <v>783.34313901100518</v>
      </c>
      <c r="I3" s="80">
        <v>501.68342471832005</v>
      </c>
      <c r="J3" s="80">
        <v>759.78567479023218</v>
      </c>
      <c r="K3" s="80">
        <v>676.2623607970562</v>
      </c>
      <c r="L3" s="80">
        <v>565.87357919231988</v>
      </c>
      <c r="M3" s="80">
        <v>523.92500469611957</v>
      </c>
      <c r="N3" s="80">
        <v>629.35111512060416</v>
      </c>
      <c r="O3" s="80">
        <v>420.4935530479467</v>
      </c>
      <c r="P3" s="80">
        <v>313.15936085211047</v>
      </c>
      <c r="Q3" s="80">
        <v>228.23536427733058</v>
      </c>
      <c r="R3" s="80">
        <v>129.97957425017643</v>
      </c>
    </row>
    <row r="4" spans="1:18" ht="11.25" customHeight="1" x14ac:dyDescent="0.25">
      <c r="A4" s="56" t="s">
        <v>125</v>
      </c>
      <c r="B4" s="57" t="s">
        <v>126</v>
      </c>
      <c r="C4" s="3">
        <v>487.55653500567547</v>
      </c>
      <c r="D4" s="3">
        <v>442.34360067225606</v>
      </c>
      <c r="E4" s="3">
        <v>325.97715932892004</v>
      </c>
      <c r="F4" s="3">
        <v>363.59731653854413</v>
      </c>
      <c r="G4" s="3">
        <v>359.36470080482354</v>
      </c>
      <c r="H4" s="3">
        <v>346.51285542859381</v>
      </c>
      <c r="I4" s="3">
        <v>167.15396229840013</v>
      </c>
      <c r="J4" s="3">
        <v>243.71509522219202</v>
      </c>
      <c r="K4" s="3">
        <v>79.612782921936201</v>
      </c>
      <c r="L4" s="3">
        <v>198.82600023923996</v>
      </c>
      <c r="M4" s="3">
        <v>57.692569987847278</v>
      </c>
      <c r="N4" s="3">
        <v>19.389979753932458</v>
      </c>
      <c r="O4" s="3">
        <v>2.171656654167498</v>
      </c>
      <c r="P4" s="3">
        <v>7.4361660972880115</v>
      </c>
      <c r="Q4" s="3">
        <v>6.9907172961369355</v>
      </c>
      <c r="R4" s="3">
        <v>9.685307456770559</v>
      </c>
    </row>
    <row r="5" spans="1:18" ht="11.25" customHeight="1" x14ac:dyDescent="0.25">
      <c r="A5" s="59" t="s">
        <v>127</v>
      </c>
      <c r="B5" s="60" t="s">
        <v>128</v>
      </c>
      <c r="C5" s="2">
        <v>484.54293705318383</v>
      </c>
      <c r="D5" s="2">
        <v>439.20728428341607</v>
      </c>
      <c r="E5" s="2">
        <v>325.97715932892004</v>
      </c>
      <c r="F5" s="2">
        <v>363.59731653854413</v>
      </c>
      <c r="G5" s="2">
        <v>359.36470080482354</v>
      </c>
      <c r="H5" s="2">
        <v>346.51285542859381</v>
      </c>
      <c r="I5" s="2">
        <v>167.15396229840013</v>
      </c>
      <c r="J5" s="2">
        <v>243.71509522219202</v>
      </c>
      <c r="K5" s="2">
        <v>79.612782921936201</v>
      </c>
      <c r="L5" s="2">
        <v>198.82600023923996</v>
      </c>
      <c r="M5" s="2">
        <v>57.692569987847278</v>
      </c>
      <c r="N5" s="2">
        <v>19.389979753932458</v>
      </c>
      <c r="O5" s="2">
        <v>2.171656654167498</v>
      </c>
      <c r="P5" s="2">
        <v>7.4361660972880115</v>
      </c>
      <c r="Q5" s="2">
        <v>6.9907172961369355</v>
      </c>
      <c r="R5" s="2">
        <v>9.685307456770559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484.54293705318383</v>
      </c>
      <c r="D8" s="1">
        <v>439.20728428341607</v>
      </c>
      <c r="E8" s="1">
        <v>325.97715932892004</v>
      </c>
      <c r="F8" s="1">
        <v>363.59731653854413</v>
      </c>
      <c r="G8" s="1">
        <v>359.36470080482354</v>
      </c>
      <c r="H8" s="1">
        <v>346.51285542859381</v>
      </c>
      <c r="I8" s="1">
        <v>167.15396229840013</v>
      </c>
      <c r="J8" s="1">
        <v>243.71509522219202</v>
      </c>
      <c r="K8" s="1">
        <v>79.612782921936201</v>
      </c>
      <c r="L8" s="1">
        <v>198.82600023923996</v>
      </c>
      <c r="M8" s="1">
        <v>15.131226239727013</v>
      </c>
      <c r="N8" s="1">
        <v>19.389979753932458</v>
      </c>
      <c r="O8" s="1">
        <v>2.171656654167498</v>
      </c>
      <c r="P8" s="1">
        <v>5.1289983870967832</v>
      </c>
      <c r="Q8" s="1">
        <v>4.6843172961369364</v>
      </c>
      <c r="R8" s="1">
        <v>7.2847609689140356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42.561343748120265</v>
      </c>
      <c r="N9" s="1">
        <v>0</v>
      </c>
      <c r="O9" s="1">
        <v>0</v>
      </c>
      <c r="P9" s="1">
        <v>2.3071677101912282</v>
      </c>
      <c r="Q9" s="1">
        <v>2.3063999999999991</v>
      </c>
      <c r="R9" s="1">
        <v>2.4005464878565226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3.0135979524916467</v>
      </c>
      <c r="D11" s="2">
        <v>3.1363163888400001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3.0135979524916467</v>
      </c>
      <c r="D12" s="1">
        <v>3.1363163888400001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216.00038432279851</v>
      </c>
      <c r="D15" s="3">
        <v>261.0686278494</v>
      </c>
      <c r="E15" s="3">
        <v>587.05773672420003</v>
      </c>
      <c r="F15" s="3">
        <v>379.59930767160063</v>
      </c>
      <c r="G15" s="3">
        <v>428.74059318551991</v>
      </c>
      <c r="H15" s="3">
        <v>436.83028358241137</v>
      </c>
      <c r="I15" s="3">
        <v>334.52946241991992</v>
      </c>
      <c r="J15" s="3">
        <v>516.0705795680401</v>
      </c>
      <c r="K15" s="3">
        <v>596.64957787512003</v>
      </c>
      <c r="L15" s="3">
        <v>367.04757895307995</v>
      </c>
      <c r="M15" s="3">
        <v>466.23243470827231</v>
      </c>
      <c r="N15" s="3">
        <v>609.96113536667167</v>
      </c>
      <c r="O15" s="3">
        <v>418.32189639377918</v>
      </c>
      <c r="P15" s="3">
        <v>305.72319475482243</v>
      </c>
      <c r="Q15" s="3">
        <v>221.24464698119363</v>
      </c>
      <c r="R15" s="3">
        <v>120.29426679340587</v>
      </c>
    </row>
    <row r="16" spans="1:18" ht="11.25" customHeight="1" x14ac:dyDescent="0.25">
      <c r="A16" s="59" t="s">
        <v>20</v>
      </c>
      <c r="B16" s="60" t="s">
        <v>21</v>
      </c>
      <c r="C16" s="2">
        <v>189.1823843227985</v>
      </c>
      <c r="D16" s="2">
        <v>252.04176395748001</v>
      </c>
      <c r="E16" s="2">
        <v>586.17013512419999</v>
      </c>
      <c r="F16" s="2">
        <v>373.8298972716006</v>
      </c>
      <c r="G16" s="2">
        <v>427.85299158551993</v>
      </c>
      <c r="H16" s="2">
        <v>434.70954335894766</v>
      </c>
      <c r="I16" s="2">
        <v>333.6419052</v>
      </c>
      <c r="J16" s="2">
        <v>515.18297796804006</v>
      </c>
      <c r="K16" s="2">
        <v>596.64957787512003</v>
      </c>
      <c r="L16" s="2">
        <v>367.04757895307995</v>
      </c>
      <c r="M16" s="2">
        <v>466.23243470827231</v>
      </c>
      <c r="N16" s="2">
        <v>608.68913536667162</v>
      </c>
      <c r="O16" s="2">
        <v>415.88380501789277</v>
      </c>
      <c r="P16" s="2">
        <v>305.72319475482243</v>
      </c>
      <c r="Q16" s="2">
        <v>221.24464698119363</v>
      </c>
      <c r="R16" s="2">
        <v>120.29426679340587</v>
      </c>
    </row>
    <row r="17" spans="1:18" ht="11.25" customHeight="1" x14ac:dyDescent="0.25">
      <c r="A17" s="64" t="s">
        <v>23</v>
      </c>
      <c r="B17" s="60" t="s">
        <v>24</v>
      </c>
      <c r="C17" s="2">
        <v>26.818000000000012</v>
      </c>
      <c r="D17" s="2">
        <v>9.0268638919200033</v>
      </c>
      <c r="E17" s="2">
        <v>0.88760159999999999</v>
      </c>
      <c r="F17" s="2">
        <v>5.7694103999999999</v>
      </c>
      <c r="G17" s="2">
        <v>0.88760159999999999</v>
      </c>
      <c r="H17" s="2">
        <v>2.120740223463685</v>
      </c>
      <c r="I17" s="2">
        <v>0.88755721991993541</v>
      </c>
      <c r="J17" s="2">
        <v>0.88760159999999999</v>
      </c>
      <c r="K17" s="2">
        <v>0</v>
      </c>
      <c r="L17" s="2">
        <v>0</v>
      </c>
      <c r="M17" s="2">
        <v>0</v>
      </c>
      <c r="N17" s="2">
        <v>1.2720000000000216</v>
      </c>
      <c r="O17" s="2">
        <v>2.43809137588641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7.2625458209270111</v>
      </c>
      <c r="D20" s="3">
        <v>13.86176671548</v>
      </c>
      <c r="E20" s="3">
        <v>22.38298365384</v>
      </c>
      <c r="F20" s="3">
        <v>18.771845207760002</v>
      </c>
      <c r="G20" s="3">
        <v>11.224329318000001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1623.9890383549418</v>
      </c>
      <c r="D21" s="80">
        <v>1233.3380354422566</v>
      </c>
      <c r="E21" s="80">
        <v>1651.5322985230198</v>
      </c>
      <c r="F21" s="80">
        <v>1827.4204564239242</v>
      </c>
      <c r="G21" s="80">
        <v>1967.6130004567081</v>
      </c>
      <c r="H21" s="80">
        <v>1716.2308296729361</v>
      </c>
      <c r="I21" s="80">
        <v>1626.7397519747519</v>
      </c>
      <c r="J21" s="80">
        <v>1812.2715121837682</v>
      </c>
      <c r="K21" s="80">
        <v>1573.5435099232682</v>
      </c>
      <c r="L21" s="80">
        <v>822.48640229469606</v>
      </c>
      <c r="M21" s="80">
        <v>966.3561923222976</v>
      </c>
      <c r="N21" s="80">
        <v>866.45742172912446</v>
      </c>
      <c r="O21" s="80">
        <v>699.99854260158543</v>
      </c>
      <c r="P21" s="80">
        <v>734.51047314941115</v>
      </c>
      <c r="Q21" s="80">
        <v>771.42510109888212</v>
      </c>
      <c r="R21" s="80">
        <v>569.40577617662814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1623.9890383549418</v>
      </c>
      <c r="D30" s="3">
        <v>1233.3380354422566</v>
      </c>
      <c r="E30" s="3">
        <v>1651.5322985230198</v>
      </c>
      <c r="F30" s="3">
        <v>1827.4204564239242</v>
      </c>
      <c r="G30" s="3">
        <v>1967.6130004567081</v>
      </c>
      <c r="H30" s="3">
        <v>1716.2308296729361</v>
      </c>
      <c r="I30" s="3">
        <v>1626.7397519747519</v>
      </c>
      <c r="J30" s="3">
        <v>1812.2715121837682</v>
      </c>
      <c r="K30" s="3">
        <v>1573.5435099232682</v>
      </c>
      <c r="L30" s="3">
        <v>822.48640229469606</v>
      </c>
      <c r="M30" s="3">
        <v>966.3561923222976</v>
      </c>
      <c r="N30" s="3">
        <v>866.45742172912446</v>
      </c>
      <c r="O30" s="3">
        <v>699.99854260158543</v>
      </c>
      <c r="P30" s="3">
        <v>734.51047314941115</v>
      </c>
      <c r="Q30" s="3">
        <v>771.42510109888212</v>
      </c>
      <c r="R30" s="3">
        <v>569.40577617662814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47.032890071039958</v>
      </c>
      <c r="H31" s="2">
        <v>49.766399999999891</v>
      </c>
      <c r="I31" s="2">
        <v>52.336497869568007</v>
      </c>
      <c r="J31" s="2">
        <v>52.376892115968083</v>
      </c>
      <c r="K31" s="2">
        <v>58.093992301823853</v>
      </c>
      <c r="L31" s="2">
        <v>47.057874213888006</v>
      </c>
      <c r="M31" s="2">
        <v>66.413453628240191</v>
      </c>
      <c r="N31" s="2">
        <v>55.295999999999978</v>
      </c>
      <c r="O31" s="2">
        <v>2.764854785733585</v>
      </c>
      <c r="P31" s="2">
        <v>19.410773389774128</v>
      </c>
      <c r="Q31" s="2">
        <v>22.176353099753189</v>
      </c>
      <c r="R31" s="2">
        <v>41.587087910868838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47.032890071039958</v>
      </c>
      <c r="H32" s="1">
        <v>49.766399999999891</v>
      </c>
      <c r="I32" s="1">
        <v>52.336497869568007</v>
      </c>
      <c r="J32" s="1">
        <v>52.376892115968083</v>
      </c>
      <c r="K32" s="1">
        <v>58.093992301823853</v>
      </c>
      <c r="L32" s="1">
        <v>47.057874213888006</v>
      </c>
      <c r="M32" s="1">
        <v>66.413453628240191</v>
      </c>
      <c r="N32" s="1">
        <v>55.295999999999978</v>
      </c>
      <c r="O32" s="1">
        <v>2.764854785733585</v>
      </c>
      <c r="P32" s="1">
        <v>19.410773389774128</v>
      </c>
      <c r="Q32" s="1">
        <v>22.176353099753189</v>
      </c>
      <c r="R32" s="1">
        <v>41.587087910868838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11.610327696688413</v>
      </c>
      <c r="D34" s="2">
        <v>20.342167391627999</v>
      </c>
      <c r="E34" s="2">
        <v>14.533486063667986</v>
      </c>
      <c r="F34" s="2">
        <v>11.627058321756001</v>
      </c>
      <c r="G34" s="2">
        <v>0</v>
      </c>
      <c r="H34" s="2">
        <v>0</v>
      </c>
      <c r="I34" s="2">
        <v>6.0768047954520013</v>
      </c>
      <c r="J34" s="2">
        <v>6.0770425638240004</v>
      </c>
      <c r="K34" s="2">
        <v>121.53628083999601</v>
      </c>
      <c r="L34" s="2">
        <v>112.30561068350403</v>
      </c>
      <c r="M34" s="2">
        <v>121.46496116107178</v>
      </c>
      <c r="N34" s="2">
        <v>124.55804634615234</v>
      </c>
      <c r="O34" s="2">
        <v>145.81050651596334</v>
      </c>
      <c r="P34" s="2">
        <v>121.47153866880326</v>
      </c>
      <c r="Q34" s="2">
        <v>127.58820000000007</v>
      </c>
      <c r="R34" s="2">
        <v>133.65005196474146</v>
      </c>
    </row>
    <row r="35" spans="1:18" ht="11.25" customHeight="1" x14ac:dyDescent="0.25">
      <c r="A35" s="59" t="s">
        <v>145</v>
      </c>
      <c r="B35" s="60" t="s">
        <v>146</v>
      </c>
      <c r="C35" s="2">
        <v>36.280597590554258</v>
      </c>
      <c r="D35" s="2">
        <v>6.2379775873798824</v>
      </c>
      <c r="E35" s="2">
        <v>6.2315363630520011</v>
      </c>
      <c r="F35" s="2">
        <v>3.0440877999839997</v>
      </c>
      <c r="G35" s="2">
        <v>3.1867231999680006</v>
      </c>
      <c r="H35" s="2">
        <v>3.0468948575797987</v>
      </c>
      <c r="I35" s="2">
        <v>6.0909900087960009</v>
      </c>
      <c r="J35" s="2">
        <v>2.901800574288</v>
      </c>
      <c r="K35" s="2">
        <v>0</v>
      </c>
      <c r="L35" s="2">
        <v>15.091063237404001</v>
      </c>
      <c r="M35" s="2">
        <v>3.0491362674982114</v>
      </c>
      <c r="N35" s="2">
        <v>3.0491668627071529</v>
      </c>
      <c r="O35" s="2">
        <v>3.0489157585644278</v>
      </c>
      <c r="P35" s="2">
        <v>9.0786018440899507</v>
      </c>
      <c r="Q35" s="2">
        <v>51.282000000000004</v>
      </c>
      <c r="R35" s="2">
        <v>36.175750901290918</v>
      </c>
    </row>
    <row r="36" spans="1:18" ht="11.25" customHeight="1" x14ac:dyDescent="0.25">
      <c r="A36" s="66" t="s">
        <v>45</v>
      </c>
      <c r="B36" s="62" t="s">
        <v>46</v>
      </c>
      <c r="C36" s="1">
        <v>36.280597590554258</v>
      </c>
      <c r="D36" s="1">
        <v>6.2379775873798824</v>
      </c>
      <c r="E36" s="1">
        <v>6.2315363630520011</v>
      </c>
      <c r="F36" s="1">
        <v>3.0440877999839997</v>
      </c>
      <c r="G36" s="1">
        <v>3.1867231999680006</v>
      </c>
      <c r="H36" s="1">
        <v>3.0468948575797987</v>
      </c>
      <c r="I36" s="1">
        <v>6.0909900087960009</v>
      </c>
      <c r="J36" s="1">
        <v>2.901800574288</v>
      </c>
      <c r="K36" s="1">
        <v>0</v>
      </c>
      <c r="L36" s="1">
        <v>15.091063237404001</v>
      </c>
      <c r="M36" s="1">
        <v>3.0491362674982114</v>
      </c>
      <c r="N36" s="1">
        <v>3.0491668627071529</v>
      </c>
      <c r="O36" s="1">
        <v>3.0489157585644278</v>
      </c>
      <c r="P36" s="1">
        <v>9.0786018440899507</v>
      </c>
      <c r="Q36" s="1">
        <v>51.282000000000004</v>
      </c>
      <c r="R36" s="1">
        <v>36.175750901290918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43.283024635245759</v>
      </c>
      <c r="N38" s="2">
        <v>77.219760802297259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43.283024635245759</v>
      </c>
      <c r="N41" s="1">
        <v>77.219760802297259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333.66275344405022</v>
      </c>
      <c r="D43" s="2">
        <v>136.66334754290421</v>
      </c>
      <c r="E43" s="2">
        <v>146.04130806735606</v>
      </c>
      <c r="F43" s="2">
        <v>146.25031802191194</v>
      </c>
      <c r="G43" s="2">
        <v>79.202580270839874</v>
      </c>
      <c r="H43" s="2">
        <v>133.29873647295139</v>
      </c>
      <c r="I43" s="2">
        <v>149.27359411832404</v>
      </c>
      <c r="J43" s="2">
        <v>181.47186148899601</v>
      </c>
      <c r="K43" s="2">
        <v>181.21826977628368</v>
      </c>
      <c r="L43" s="2">
        <v>142.796519268624</v>
      </c>
      <c r="M43" s="2">
        <v>180.10746246816137</v>
      </c>
      <c r="N43" s="2">
        <v>167.97792878921018</v>
      </c>
      <c r="O43" s="2">
        <v>98.082687637214434</v>
      </c>
      <c r="P43" s="2">
        <v>192.79422134502283</v>
      </c>
      <c r="Q43" s="2">
        <v>116.91343848877253</v>
      </c>
      <c r="R43" s="2">
        <v>107.48829222748661</v>
      </c>
    </row>
    <row r="44" spans="1:18" ht="11.25" customHeight="1" x14ac:dyDescent="0.25">
      <c r="A44" s="59" t="s">
        <v>149</v>
      </c>
      <c r="B44" s="60" t="s">
        <v>59</v>
      </c>
      <c r="C44" s="2">
        <v>563.4250698007852</v>
      </c>
      <c r="D44" s="2">
        <v>334.1669628282483</v>
      </c>
      <c r="E44" s="2">
        <v>247.40605107467971</v>
      </c>
      <c r="F44" s="2">
        <v>182.77145254072798</v>
      </c>
      <c r="G44" s="2">
        <v>256.95961440660022</v>
      </c>
      <c r="H44" s="2">
        <v>157.84022494771995</v>
      </c>
      <c r="I44" s="2">
        <v>108.85306922625617</v>
      </c>
      <c r="J44" s="2">
        <v>87.087724569287872</v>
      </c>
      <c r="K44" s="2">
        <v>43.428384102312563</v>
      </c>
      <c r="L44" s="2">
        <v>43.574858462951923</v>
      </c>
      <c r="M44" s="2">
        <v>43.344220248204735</v>
      </c>
      <c r="N44" s="2">
        <v>30.960198040447771</v>
      </c>
      <c r="O44" s="2">
        <v>34.054649014222967</v>
      </c>
      <c r="P44" s="2">
        <v>30.960742253242994</v>
      </c>
      <c r="Q44" s="2">
        <v>18.576209510357362</v>
      </c>
      <c r="R44" s="2">
        <v>18.576014558282949</v>
      </c>
    </row>
    <row r="45" spans="1:18" ht="11.25" customHeight="1" x14ac:dyDescent="0.25">
      <c r="A45" s="59" t="s">
        <v>150</v>
      </c>
      <c r="B45" s="60" t="s">
        <v>151</v>
      </c>
      <c r="C45" s="2">
        <v>679.01028982286368</v>
      </c>
      <c r="D45" s="2">
        <v>735.92758009209615</v>
      </c>
      <c r="E45" s="2">
        <v>1237.319916954264</v>
      </c>
      <c r="F45" s="2">
        <v>1483.7275397395442</v>
      </c>
      <c r="G45" s="2">
        <v>1581.2311925082599</v>
      </c>
      <c r="H45" s="2">
        <v>1372.2785733946851</v>
      </c>
      <c r="I45" s="2">
        <v>1304.1087959563558</v>
      </c>
      <c r="J45" s="2">
        <v>1482.3561908714041</v>
      </c>
      <c r="K45" s="2">
        <v>1169.266582902852</v>
      </c>
      <c r="L45" s="2">
        <v>461.66047642832405</v>
      </c>
      <c r="M45" s="2">
        <v>508.69393391387553</v>
      </c>
      <c r="N45" s="2">
        <v>407.39632088830979</v>
      </c>
      <c r="O45" s="2">
        <v>416.23692888988671</v>
      </c>
      <c r="P45" s="2">
        <v>360.79459564847798</v>
      </c>
      <c r="Q45" s="2">
        <v>434.88889999999901</v>
      </c>
      <c r="R45" s="2">
        <v>231.92857861395737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12.499947046008002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3.1200000000000121</v>
      </c>
      <c r="D49" s="1">
        <v>0</v>
      </c>
      <c r="E49" s="1">
        <v>0</v>
      </c>
      <c r="F49" s="1">
        <v>0</v>
      </c>
      <c r="G49" s="1">
        <v>74.302154655300001</v>
      </c>
      <c r="H49" s="1">
        <v>39.977773394685947</v>
      </c>
      <c r="I49" s="1">
        <v>74.33481169529999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675.89028982286368</v>
      </c>
      <c r="D51" s="1">
        <v>735.92758009209615</v>
      </c>
      <c r="E51" s="1">
        <v>1237.319916954264</v>
      </c>
      <c r="F51" s="1">
        <v>1483.7275397395442</v>
      </c>
      <c r="G51" s="1">
        <v>1506.9290378529599</v>
      </c>
      <c r="H51" s="1">
        <v>1332.3007999999991</v>
      </c>
      <c r="I51" s="1">
        <v>1229.7739842610558</v>
      </c>
      <c r="J51" s="1">
        <v>1482.3561908714041</v>
      </c>
      <c r="K51" s="1">
        <v>1156.766635856844</v>
      </c>
      <c r="L51" s="1">
        <v>461.66047642832405</v>
      </c>
      <c r="M51" s="1">
        <v>508.69393391387553</v>
      </c>
      <c r="N51" s="1">
        <v>407.39632088830979</v>
      </c>
      <c r="O51" s="1">
        <v>416.23692888988671</v>
      </c>
      <c r="P51" s="1">
        <v>360.79459564847798</v>
      </c>
      <c r="Q51" s="1">
        <v>434.88889999999901</v>
      </c>
      <c r="R51" s="1">
        <v>231.92857861395737</v>
      </c>
    </row>
    <row r="52" spans="1:18" ht="11.25" customHeight="1" x14ac:dyDescent="0.25">
      <c r="A52" s="53" t="s">
        <v>72</v>
      </c>
      <c r="B52" s="54" t="s">
        <v>73</v>
      </c>
      <c r="C52" s="80">
        <v>2231.1468475976249</v>
      </c>
      <c r="D52" s="80">
        <v>2447.7760650910677</v>
      </c>
      <c r="E52" s="80">
        <v>2290.2286060753213</v>
      </c>
      <c r="F52" s="80">
        <v>2734.173830201868</v>
      </c>
      <c r="G52" s="80">
        <v>2154.5189393501164</v>
      </c>
      <c r="H52" s="80">
        <v>2110.0775819652763</v>
      </c>
      <c r="I52" s="80">
        <v>5925.466967964122</v>
      </c>
      <c r="J52" s="80">
        <v>6066.6702248180536</v>
      </c>
      <c r="K52" s="80">
        <v>5756.4022751216989</v>
      </c>
      <c r="L52" s="80">
        <v>4676.7944855344331</v>
      </c>
      <c r="M52" s="80">
        <v>5149.258915428517</v>
      </c>
      <c r="N52" s="80">
        <v>2935.2180810207396</v>
      </c>
      <c r="O52" s="80">
        <v>2695.3108159613867</v>
      </c>
      <c r="P52" s="80">
        <v>2762.2220245858507</v>
      </c>
      <c r="Q52" s="80">
        <v>2612.7022180298009</v>
      </c>
      <c r="R52" s="80">
        <v>1500.3686938542032</v>
      </c>
    </row>
    <row r="53" spans="1:18" ht="11.25" customHeight="1" x14ac:dyDescent="0.25">
      <c r="A53" s="56" t="s">
        <v>74</v>
      </c>
      <c r="B53" s="57" t="s">
        <v>75</v>
      </c>
      <c r="C53" s="3">
        <v>2192.0212491565453</v>
      </c>
      <c r="D53" s="3">
        <v>2150.0789854092118</v>
      </c>
      <c r="E53" s="3">
        <v>1910.4888799980731</v>
      </c>
      <c r="F53" s="3">
        <v>2341.697705120268</v>
      </c>
      <c r="G53" s="3">
        <v>1742.818871362932</v>
      </c>
      <c r="H53" s="3">
        <v>1788.6959777457835</v>
      </c>
      <c r="I53" s="3">
        <v>5700.359859325562</v>
      </c>
      <c r="J53" s="3">
        <v>5853.165895876069</v>
      </c>
      <c r="K53" s="3">
        <v>5572.2250466193955</v>
      </c>
      <c r="L53" s="3">
        <v>4565.3057587193771</v>
      </c>
      <c r="M53" s="3">
        <v>4988.3699304838665</v>
      </c>
      <c r="N53" s="3">
        <v>2784.7795158485105</v>
      </c>
      <c r="O53" s="3">
        <v>2573.9136159512018</v>
      </c>
      <c r="P53" s="3">
        <v>2549.1940101600203</v>
      </c>
      <c r="Q53" s="3">
        <v>2372.7041424182257</v>
      </c>
      <c r="R53" s="3">
        <v>1180.0098153135159</v>
      </c>
    </row>
    <row r="54" spans="1:18" ht="11.25" customHeight="1" x14ac:dyDescent="0.25">
      <c r="A54" s="56" t="s">
        <v>152</v>
      </c>
      <c r="B54" s="57" t="s">
        <v>153</v>
      </c>
      <c r="C54" s="3">
        <v>39.125598441079482</v>
      </c>
      <c r="D54" s="3">
        <v>297.69707968185605</v>
      </c>
      <c r="E54" s="3">
        <v>379.73972607724806</v>
      </c>
      <c r="F54" s="3">
        <v>392.47612508159995</v>
      </c>
      <c r="G54" s="3">
        <v>411.7000679871843</v>
      </c>
      <c r="H54" s="3">
        <v>321.38160421949283</v>
      </c>
      <c r="I54" s="3">
        <v>225.10710863855985</v>
      </c>
      <c r="J54" s="3">
        <v>213.50432894198417</v>
      </c>
      <c r="K54" s="3">
        <v>184.17722850230359</v>
      </c>
      <c r="L54" s="3">
        <v>111.48872681505598</v>
      </c>
      <c r="M54" s="3">
        <v>160.8889849446503</v>
      </c>
      <c r="N54" s="3">
        <v>150.43856517222892</v>
      </c>
      <c r="O54" s="3">
        <v>121.39720001018497</v>
      </c>
      <c r="P54" s="3">
        <v>213.02801442583018</v>
      </c>
      <c r="Q54" s="3">
        <v>239.9980756115749</v>
      </c>
      <c r="R54" s="3">
        <v>320.35887854068744</v>
      </c>
    </row>
    <row r="55" spans="1:18" ht="11.25" customHeight="1" x14ac:dyDescent="0.25">
      <c r="A55" s="59" t="s">
        <v>76</v>
      </c>
      <c r="B55" s="60" t="s">
        <v>77</v>
      </c>
      <c r="C55" s="2">
        <v>0.17759844107950259</v>
      </c>
      <c r="D55" s="2">
        <v>6.4192516666559536</v>
      </c>
      <c r="E55" s="2">
        <v>1.2865532309280139</v>
      </c>
      <c r="F55" s="2">
        <v>0.55768176000000003</v>
      </c>
      <c r="G55" s="2">
        <v>1.3012016718242254</v>
      </c>
      <c r="H55" s="2">
        <v>0.17760421949285507</v>
      </c>
      <c r="I55" s="2">
        <v>0.1808747841598228</v>
      </c>
      <c r="J55" s="2">
        <v>0.18593109878415973</v>
      </c>
      <c r="K55" s="2">
        <v>0.371825018783568</v>
      </c>
      <c r="L55" s="2">
        <v>0.53338542465597016</v>
      </c>
      <c r="M55" s="2">
        <v>8.3470547440852716</v>
      </c>
      <c r="N55" s="2">
        <v>11.676459154230376</v>
      </c>
      <c r="O55" s="2">
        <v>11.677200010185032</v>
      </c>
      <c r="P55" s="2">
        <v>10.38959998625287</v>
      </c>
      <c r="Q55" s="2">
        <v>9.4560756115750753</v>
      </c>
      <c r="R55" s="2">
        <v>11.010878540687569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255.46394081520006</v>
      </c>
      <c r="E56" s="2">
        <v>341.83941676560005</v>
      </c>
      <c r="F56" s="2">
        <v>355.34255852159998</v>
      </c>
      <c r="G56" s="2">
        <v>372.26119123440009</v>
      </c>
      <c r="H56" s="2">
        <v>286.26</v>
      </c>
      <c r="I56" s="2">
        <v>159.39444025440002</v>
      </c>
      <c r="J56" s="2">
        <v>150.83459464320001</v>
      </c>
      <c r="K56" s="2">
        <v>127.35570687840003</v>
      </c>
      <c r="L56" s="2">
        <v>83.523427790400007</v>
      </c>
      <c r="M56" s="2">
        <v>99.579981428670848</v>
      </c>
      <c r="N56" s="2">
        <v>83.980055208427402</v>
      </c>
      <c r="O56" s="2">
        <v>64.220000000000013</v>
      </c>
      <c r="P56" s="2">
        <v>109.46000000000002</v>
      </c>
      <c r="Q56" s="2">
        <v>133.90000000000009</v>
      </c>
      <c r="R56" s="2">
        <v>193.96000000000006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38.947999999999979</v>
      </c>
      <c r="D58" s="2">
        <v>35.813887200000003</v>
      </c>
      <c r="E58" s="2">
        <v>36.613756080720002</v>
      </c>
      <c r="F58" s="2">
        <v>36.575884799999997</v>
      </c>
      <c r="G58" s="2">
        <v>38.137675080960001</v>
      </c>
      <c r="H58" s="2">
        <v>34.943999999999988</v>
      </c>
      <c r="I58" s="2">
        <v>65.5317936</v>
      </c>
      <c r="J58" s="2">
        <v>62.483803199999997</v>
      </c>
      <c r="K58" s="2">
        <v>56.449696605120003</v>
      </c>
      <c r="L58" s="2">
        <v>27.431913600000001</v>
      </c>
      <c r="M58" s="2">
        <v>52.961948771894171</v>
      </c>
      <c r="N58" s="2">
        <v>54.782050809571153</v>
      </c>
      <c r="O58" s="2">
        <v>45.499999999999936</v>
      </c>
      <c r="P58" s="2">
        <v>93.178414439577296</v>
      </c>
      <c r="Q58" s="2">
        <v>96.64199999999974</v>
      </c>
      <c r="R58" s="2">
        <v>115.38799999999983</v>
      </c>
    </row>
    <row r="59" spans="1:18" ht="11.25" customHeight="1" x14ac:dyDescent="0.25">
      <c r="A59" s="81" t="s">
        <v>349</v>
      </c>
      <c r="B59" s="54">
        <v>7200</v>
      </c>
      <c r="C59" s="80">
        <v>1.5108213867486038</v>
      </c>
      <c r="D59" s="80">
        <v>2.9937416137199748</v>
      </c>
      <c r="E59" s="80">
        <v>19.168675554600004</v>
      </c>
      <c r="F59" s="80">
        <v>1.7961970712399968</v>
      </c>
      <c r="G59" s="80">
        <v>6.629063435280008</v>
      </c>
      <c r="H59" s="80">
        <v>28.748996414426802</v>
      </c>
      <c r="I59" s="80">
        <v>34.937589960000004</v>
      </c>
      <c r="J59" s="80">
        <v>35.705833009560003</v>
      </c>
      <c r="K59" s="80">
        <v>38.315500618679998</v>
      </c>
      <c r="L59" s="80">
        <v>30.714364800000002</v>
      </c>
      <c r="M59" s="80">
        <v>39.207199999999901</v>
      </c>
      <c r="N59" s="80">
        <v>46.151892446927086</v>
      </c>
      <c r="O59" s="80">
        <v>76.202452040388025</v>
      </c>
      <c r="P59" s="80">
        <v>277.9733982130856</v>
      </c>
      <c r="Q59" s="80">
        <v>311.87011069479001</v>
      </c>
      <c r="R59" s="80">
        <v>321.39698129255368</v>
      </c>
    </row>
    <row r="60" spans="1:18" ht="11.25" customHeight="1" x14ac:dyDescent="0.25">
      <c r="A60" s="56" t="s">
        <v>97</v>
      </c>
      <c r="B60" s="57" t="s">
        <v>98</v>
      </c>
      <c r="C60" s="3">
        <v>1.1440198476092227</v>
      </c>
      <c r="D60" s="3">
        <v>2.9937416137199748</v>
      </c>
      <c r="E60" s="3">
        <v>19.168675554600004</v>
      </c>
      <c r="F60" s="3">
        <v>1.7961970712399968</v>
      </c>
      <c r="G60" s="3">
        <v>6.629063435280008</v>
      </c>
      <c r="H60" s="3">
        <v>2.4310322782386362</v>
      </c>
      <c r="I60" s="3">
        <v>0</v>
      </c>
      <c r="J60" s="3">
        <v>0</v>
      </c>
      <c r="K60" s="3">
        <v>2.9939810986799951</v>
      </c>
      <c r="L60" s="3">
        <v>0</v>
      </c>
      <c r="M60" s="3">
        <v>0.14300000000000243</v>
      </c>
      <c r="N60" s="3">
        <v>6.7209999999999956</v>
      </c>
      <c r="O60" s="3">
        <v>0</v>
      </c>
      <c r="P60" s="3">
        <v>147.57599821308568</v>
      </c>
      <c r="Q60" s="3">
        <v>99.669869762304828</v>
      </c>
      <c r="R60" s="3">
        <v>177.60600000000002</v>
      </c>
    </row>
    <row r="61" spans="1:18" ht="11.25" customHeight="1" x14ac:dyDescent="0.25">
      <c r="A61" s="56" t="s">
        <v>99</v>
      </c>
      <c r="B61" s="57" t="s">
        <v>100</v>
      </c>
      <c r="C61" s="3">
        <v>0.36680153913938096</v>
      </c>
      <c r="D61" s="3">
        <v>0</v>
      </c>
      <c r="E61" s="3">
        <v>0</v>
      </c>
      <c r="F61" s="3">
        <v>0</v>
      </c>
      <c r="G61" s="3">
        <v>0</v>
      </c>
      <c r="H61" s="3">
        <v>26.317964136188166</v>
      </c>
      <c r="I61" s="3">
        <v>34.937589960000004</v>
      </c>
      <c r="J61" s="3">
        <v>35.705833009560003</v>
      </c>
      <c r="K61" s="3">
        <v>35.321519520000003</v>
      </c>
      <c r="L61" s="3">
        <v>30.714364800000002</v>
      </c>
      <c r="M61" s="3">
        <v>39.0641999999999</v>
      </c>
      <c r="N61" s="3">
        <v>39.430892446927089</v>
      </c>
      <c r="O61" s="3">
        <v>76.202452040388025</v>
      </c>
      <c r="P61" s="3">
        <v>130.39739999999992</v>
      </c>
      <c r="Q61" s="3">
        <v>212.2002409324852</v>
      </c>
      <c r="R61" s="3">
        <v>143.79098129255365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53.618567294078979</v>
      </c>
      <c r="D64" s="82">
        <v>43.813736588160005</v>
      </c>
      <c r="E64" s="82">
        <v>48.276768840552002</v>
      </c>
      <c r="F64" s="82">
        <v>43.626612837528</v>
      </c>
      <c r="G64" s="82">
        <v>41.690061586152005</v>
      </c>
      <c r="H64" s="82">
        <v>86.363273180464915</v>
      </c>
      <c r="I64" s="82">
        <v>61.193609378999994</v>
      </c>
      <c r="J64" s="82">
        <v>78.596991972935996</v>
      </c>
      <c r="K64" s="82">
        <v>502.67779892928019</v>
      </c>
      <c r="L64" s="82">
        <v>1502.8712737729204</v>
      </c>
      <c r="M64" s="82">
        <v>1265.1696806631728</v>
      </c>
      <c r="N64" s="82">
        <v>1357.5141915492675</v>
      </c>
      <c r="O64" s="82">
        <v>1355.9206357662392</v>
      </c>
      <c r="P64" s="82">
        <v>1652.8828358606504</v>
      </c>
      <c r="Q64" s="82">
        <v>1610.3886403888878</v>
      </c>
      <c r="R64" s="82">
        <v>208.42690779143803</v>
      </c>
    </row>
    <row r="65" spans="1:18" ht="11.25" customHeight="1" x14ac:dyDescent="0.25">
      <c r="A65" s="72" t="s">
        <v>350</v>
      </c>
      <c r="B65" s="73" t="s">
        <v>83</v>
      </c>
      <c r="C65" s="83">
        <v>51.744359429697788</v>
      </c>
      <c r="D65" s="83">
        <v>43.127938748160005</v>
      </c>
      <c r="E65" s="83">
        <v>47.36239458048</v>
      </c>
      <c r="F65" s="83">
        <v>42.712192857600002</v>
      </c>
      <c r="G65" s="83">
        <v>40.775687326080003</v>
      </c>
      <c r="H65" s="83">
        <v>57.008003239147399</v>
      </c>
      <c r="I65" s="83">
        <v>22.30997674752</v>
      </c>
      <c r="J65" s="83">
        <v>38.135330472959993</v>
      </c>
      <c r="K65" s="83">
        <v>462.83068355328021</v>
      </c>
      <c r="L65" s="83">
        <v>1459.7755897132804</v>
      </c>
      <c r="M65" s="83">
        <v>1178.0160806631727</v>
      </c>
      <c r="N65" s="83">
        <v>1238.9477513167178</v>
      </c>
      <c r="O65" s="83">
        <v>1161.4370391182272</v>
      </c>
      <c r="P65" s="83">
        <v>1281.8396881432031</v>
      </c>
      <c r="Q65" s="83">
        <v>1305.8090774167733</v>
      </c>
      <c r="R65" s="83">
        <v>63.393448517145764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1.4742061859303899</v>
      </c>
      <c r="D67" s="83">
        <v>0.6857978400000001</v>
      </c>
      <c r="E67" s="83">
        <v>0.91437426007200018</v>
      </c>
      <c r="F67" s="83">
        <v>0.91441997992800006</v>
      </c>
      <c r="G67" s="83">
        <v>0.91437426007200018</v>
      </c>
      <c r="H67" s="83">
        <v>0.65520000000001122</v>
      </c>
      <c r="I67" s="83">
        <v>0.78375263148000007</v>
      </c>
      <c r="J67" s="83">
        <v>1.5240028199760001</v>
      </c>
      <c r="K67" s="83">
        <v>0.91439712000000017</v>
      </c>
      <c r="L67" s="83">
        <v>9.6012840596400011</v>
      </c>
      <c r="M67" s="83">
        <v>44.553600000000081</v>
      </c>
      <c r="N67" s="83">
        <v>75.566557520524412</v>
      </c>
      <c r="O67" s="83">
        <v>111.38386705107868</v>
      </c>
      <c r="P67" s="83">
        <v>289.5431477174472</v>
      </c>
      <c r="Q67" s="83">
        <v>142.7795629721146</v>
      </c>
      <c r="R67" s="83">
        <v>42.533459274292397</v>
      </c>
    </row>
    <row r="68" spans="1:18" ht="11.25" customHeight="1" x14ac:dyDescent="0.25">
      <c r="A68" s="72" t="s">
        <v>86</v>
      </c>
      <c r="B68" s="73" t="s">
        <v>87</v>
      </c>
      <c r="C68" s="83">
        <v>0.40000167845079704</v>
      </c>
      <c r="D68" s="83">
        <v>0</v>
      </c>
      <c r="E68" s="83">
        <v>0</v>
      </c>
      <c r="F68" s="83">
        <v>0</v>
      </c>
      <c r="G68" s="83">
        <v>0</v>
      </c>
      <c r="H68" s="83">
        <v>28.700069941317516</v>
      </c>
      <c r="I68" s="83">
        <v>38.099879999999999</v>
      </c>
      <c r="J68" s="83">
        <v>38.937658679999998</v>
      </c>
      <c r="K68" s="83">
        <v>38.932718256000001</v>
      </c>
      <c r="L68" s="83">
        <v>33.494399999999999</v>
      </c>
      <c r="M68" s="83">
        <v>42.599999999999881</v>
      </c>
      <c r="N68" s="83">
        <v>42.999882712025311</v>
      </c>
      <c r="O68" s="83">
        <v>83.099729596933528</v>
      </c>
      <c r="P68" s="83">
        <v>81.499999999999915</v>
      </c>
      <c r="Q68" s="83">
        <v>161.79999999999981</v>
      </c>
      <c r="R68" s="83">
        <v>102.49999999999986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295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2430489.4561189795</v>
      </c>
      <c r="D2" s="79">
        <v>2466868.227498957</v>
      </c>
      <c r="E2" s="79">
        <v>2428664.3453320339</v>
      </c>
      <c r="F2" s="79">
        <v>2481905.8480072618</v>
      </c>
      <c r="G2" s="79">
        <v>2494437.7385891555</v>
      </c>
      <c r="H2" s="79">
        <v>2479279.028907062</v>
      </c>
      <c r="I2" s="79">
        <v>2471598.8878091993</v>
      </c>
      <c r="J2" s="79">
        <v>2400854.8038237318</v>
      </c>
      <c r="K2" s="79">
        <v>2397284.2306802454</v>
      </c>
      <c r="L2" s="79">
        <v>2216009.0283942469</v>
      </c>
      <c r="M2" s="79">
        <v>2295886.5479230466</v>
      </c>
      <c r="N2" s="79">
        <v>2180243.6061077062</v>
      </c>
      <c r="O2" s="79">
        <v>2154187.7181743276</v>
      </c>
      <c r="P2" s="79">
        <v>2151503.2068437929</v>
      </c>
      <c r="Q2" s="79">
        <v>2065886.0565411826</v>
      </c>
      <c r="R2" s="79">
        <v>2106869.5732451337</v>
      </c>
    </row>
    <row r="3" spans="1:18" ht="11.25" customHeight="1" x14ac:dyDescent="0.25">
      <c r="A3" s="53" t="s">
        <v>2</v>
      </c>
      <c r="B3" s="54" t="s">
        <v>3</v>
      </c>
      <c r="C3" s="80">
        <v>260066.73734387688</v>
      </c>
      <c r="D3" s="80">
        <v>247365.36008849496</v>
      </c>
      <c r="E3" s="80">
        <v>237711.34794364264</v>
      </c>
      <c r="F3" s="80">
        <v>242678.80017888205</v>
      </c>
      <c r="G3" s="80">
        <v>235151.32495064294</v>
      </c>
      <c r="H3" s="80">
        <v>225065.98436865851</v>
      </c>
      <c r="I3" s="80">
        <v>231861.93267950308</v>
      </c>
      <c r="J3" s="80">
        <v>228467.09311621502</v>
      </c>
      <c r="K3" s="80">
        <v>221674.087823265</v>
      </c>
      <c r="L3" s="80">
        <v>180884.82070621604</v>
      </c>
      <c r="M3" s="80">
        <v>207568.18930288297</v>
      </c>
      <c r="N3" s="80">
        <v>202425.30994980459</v>
      </c>
      <c r="O3" s="80">
        <v>197536.83167484097</v>
      </c>
      <c r="P3" s="80">
        <v>194280.18578566081</v>
      </c>
      <c r="Q3" s="80">
        <v>190877.5961542727</v>
      </c>
      <c r="R3" s="80">
        <v>190940.31098414477</v>
      </c>
    </row>
    <row r="4" spans="1:18" ht="11.25" customHeight="1" x14ac:dyDescent="0.25">
      <c r="A4" s="56" t="s">
        <v>125</v>
      </c>
      <c r="B4" s="57" t="s">
        <v>126</v>
      </c>
      <c r="C4" s="3">
        <v>231225.7589482684</v>
      </c>
      <c r="D4" s="3">
        <v>224563.05094648799</v>
      </c>
      <c r="E4" s="3">
        <v>214885.67907103623</v>
      </c>
      <c r="F4" s="3">
        <v>217305.10742877462</v>
      </c>
      <c r="G4" s="3">
        <v>211093.45083312507</v>
      </c>
      <c r="H4" s="3">
        <v>204044.85126887335</v>
      </c>
      <c r="I4" s="3">
        <v>209326.19807718479</v>
      </c>
      <c r="J4" s="3">
        <v>209447.34095344317</v>
      </c>
      <c r="K4" s="3">
        <v>201320.70510352027</v>
      </c>
      <c r="L4" s="3">
        <v>161204.69409771531</v>
      </c>
      <c r="M4" s="3">
        <v>188485.40320156608</v>
      </c>
      <c r="N4" s="3">
        <v>182599.40002334877</v>
      </c>
      <c r="O4" s="3">
        <v>178213.33817415137</v>
      </c>
      <c r="P4" s="3">
        <v>174973.67711340025</v>
      </c>
      <c r="Q4" s="3">
        <v>173242.6213313507</v>
      </c>
      <c r="R4" s="3">
        <v>173904.53275558664</v>
      </c>
    </row>
    <row r="5" spans="1:18" ht="11.25" customHeight="1" x14ac:dyDescent="0.25">
      <c r="A5" s="59" t="s">
        <v>127</v>
      </c>
      <c r="B5" s="60" t="s">
        <v>128</v>
      </c>
      <c r="C5" s="2">
        <v>114639.55647794413</v>
      </c>
      <c r="D5" s="2">
        <v>115056.21044366896</v>
      </c>
      <c r="E5" s="2">
        <v>109921.10210675315</v>
      </c>
      <c r="F5" s="2">
        <v>110464.64042590831</v>
      </c>
      <c r="G5" s="2">
        <v>113386.42743541405</v>
      </c>
      <c r="H5" s="2">
        <v>115477.77285902599</v>
      </c>
      <c r="I5" s="2">
        <v>118318.43558185182</v>
      </c>
      <c r="J5" s="2">
        <v>120490.51871078696</v>
      </c>
      <c r="K5" s="2">
        <v>118299.36614505462</v>
      </c>
      <c r="L5" s="2">
        <v>97491.259043716782</v>
      </c>
      <c r="M5" s="2">
        <v>117955.23731349793</v>
      </c>
      <c r="N5" s="2">
        <v>113323.27515005477</v>
      </c>
      <c r="O5" s="2">
        <v>115296.72592574629</v>
      </c>
      <c r="P5" s="2">
        <v>113687.44530445783</v>
      </c>
      <c r="Q5" s="2">
        <v>114516.96101032318</v>
      </c>
      <c r="R5" s="2">
        <v>117329.53426654037</v>
      </c>
    </row>
    <row r="6" spans="1:18" ht="11.25" customHeight="1" x14ac:dyDescent="0.25">
      <c r="A6" s="61" t="s">
        <v>4</v>
      </c>
      <c r="B6" s="62" t="s">
        <v>5</v>
      </c>
      <c r="C6" s="1">
        <v>390.07574315380043</v>
      </c>
      <c r="D6" s="1">
        <v>396.94950400536106</v>
      </c>
      <c r="E6" s="1">
        <v>1479.1309213949085</v>
      </c>
      <c r="F6" s="1">
        <v>4733.1053160737783</v>
      </c>
      <c r="G6" s="1">
        <v>3401.6967893617266</v>
      </c>
      <c r="H6" s="1">
        <v>4153.3513532270435</v>
      </c>
      <c r="I6" s="1">
        <v>4386.5115466647439</v>
      </c>
      <c r="J6" s="1">
        <v>4573.3095314322572</v>
      </c>
      <c r="K6" s="1">
        <v>4795.5475694705519</v>
      </c>
      <c r="L6" s="1">
        <v>3763.7033252113656</v>
      </c>
      <c r="M6" s="1">
        <v>4871.9732187979916</v>
      </c>
      <c r="N6" s="1">
        <v>9298.1551612954081</v>
      </c>
      <c r="O6" s="1">
        <v>9568.6596120101894</v>
      </c>
      <c r="P6" s="1">
        <v>10240.24728049128</v>
      </c>
      <c r="Q6" s="1">
        <v>7635.4011620219853</v>
      </c>
      <c r="R6" s="1">
        <v>8668.7581447914417</v>
      </c>
    </row>
    <row r="7" spans="1:18" ht="11.25" customHeight="1" x14ac:dyDescent="0.25">
      <c r="A7" s="61" t="s">
        <v>6</v>
      </c>
      <c r="B7" s="62" t="s">
        <v>7</v>
      </c>
      <c r="C7" s="1">
        <v>5329.8523817401328</v>
      </c>
      <c r="D7" s="1">
        <v>7143.9225474370933</v>
      </c>
      <c r="E7" s="1">
        <v>6622.9558927154158</v>
      </c>
      <c r="F7" s="1">
        <v>7213.4231949022387</v>
      </c>
      <c r="G7" s="1">
        <v>8357.2256810972158</v>
      </c>
      <c r="H7" s="1">
        <v>9031.5501836679996</v>
      </c>
      <c r="I7" s="1">
        <v>8493.0352752247727</v>
      </c>
      <c r="J7" s="1">
        <v>9538.2664721807123</v>
      </c>
      <c r="K7" s="1">
        <v>8310.2054849850811</v>
      </c>
      <c r="L7" s="1">
        <v>6283.6518061714869</v>
      </c>
      <c r="M7" s="1">
        <v>6844.3052899960348</v>
      </c>
      <c r="N7" s="1">
        <v>8078.0290501073196</v>
      </c>
      <c r="O7" s="1">
        <v>9165.5539617743743</v>
      </c>
      <c r="P7" s="1">
        <v>10475.038638034132</v>
      </c>
      <c r="Q7" s="1">
        <v>11256.382695089113</v>
      </c>
      <c r="R7" s="1">
        <v>11264.881758313621</v>
      </c>
    </row>
    <row r="8" spans="1:18" ht="11.25" customHeight="1" x14ac:dyDescent="0.25">
      <c r="A8" s="61" t="s">
        <v>8</v>
      </c>
      <c r="B8" s="62" t="s">
        <v>9</v>
      </c>
      <c r="C8" s="1">
        <v>107626.71980026466</v>
      </c>
      <c r="D8" s="1">
        <v>106334.29951610156</v>
      </c>
      <c r="E8" s="1">
        <v>100635.97230379599</v>
      </c>
      <c r="F8" s="1">
        <v>97289.61346880818</v>
      </c>
      <c r="G8" s="1">
        <v>100315.29335037246</v>
      </c>
      <c r="H8" s="1">
        <v>100325.97642945503</v>
      </c>
      <c r="I8" s="1">
        <v>103075.54915300077</v>
      </c>
      <c r="J8" s="1">
        <v>104937.35171515038</v>
      </c>
      <c r="K8" s="1">
        <v>103305.18716200347</v>
      </c>
      <c r="L8" s="1">
        <v>86314.778878502577</v>
      </c>
      <c r="M8" s="1">
        <v>104882.36460320324</v>
      </c>
      <c r="N8" s="1">
        <v>94955.541302937534</v>
      </c>
      <c r="O8" s="1">
        <v>95197.168884672908</v>
      </c>
      <c r="P8" s="1">
        <v>91696.130679442678</v>
      </c>
      <c r="Q8" s="1">
        <v>94292.219678445734</v>
      </c>
      <c r="R8" s="1">
        <v>95842.098469783436</v>
      </c>
    </row>
    <row r="9" spans="1:18" ht="11.25" customHeight="1" x14ac:dyDescent="0.25">
      <c r="A9" s="61" t="s">
        <v>10</v>
      </c>
      <c r="B9" s="62" t="s">
        <v>11</v>
      </c>
      <c r="C9" s="1">
        <v>1292.9085527855475</v>
      </c>
      <c r="D9" s="1">
        <v>1181.0388761249628</v>
      </c>
      <c r="E9" s="1">
        <v>1183.0429888468561</v>
      </c>
      <c r="F9" s="1">
        <v>1228.4984461241161</v>
      </c>
      <c r="G9" s="1">
        <v>1312.2116145826201</v>
      </c>
      <c r="H9" s="1">
        <v>1966.8948926758994</v>
      </c>
      <c r="I9" s="1">
        <v>2363.3396069615278</v>
      </c>
      <c r="J9" s="1">
        <v>1441.5909920236086</v>
      </c>
      <c r="K9" s="1">
        <v>1888.4259285954838</v>
      </c>
      <c r="L9" s="1">
        <v>1129.125033831348</v>
      </c>
      <c r="M9" s="1">
        <v>1356.5942015006817</v>
      </c>
      <c r="N9" s="1">
        <v>991.54963571448275</v>
      </c>
      <c r="O9" s="1">
        <v>1365.3434672888118</v>
      </c>
      <c r="P9" s="1">
        <v>1276.0287064897875</v>
      </c>
      <c r="Q9" s="1">
        <v>1332.9574747663705</v>
      </c>
      <c r="R9" s="1">
        <v>1553.7958936518853</v>
      </c>
    </row>
    <row r="10" spans="1:18" ht="11.25" customHeight="1" x14ac:dyDescent="0.25">
      <c r="A10" s="59" t="s">
        <v>12</v>
      </c>
      <c r="B10" s="60" t="s">
        <v>13</v>
      </c>
      <c r="C10" s="2">
        <v>2611.1286957363027</v>
      </c>
      <c r="D10" s="2">
        <v>2222.6918224095007</v>
      </c>
      <c r="E10" s="2">
        <v>2048.3911170684</v>
      </c>
      <c r="F10" s="2">
        <v>1762.6732453629002</v>
      </c>
      <c r="G10" s="2">
        <v>1516.9191814296</v>
      </c>
      <c r="H10" s="2">
        <v>1431.2005234915143</v>
      </c>
      <c r="I10" s="2">
        <v>1405.8940220090999</v>
      </c>
      <c r="J10" s="2">
        <v>1291.5774819909002</v>
      </c>
      <c r="K10" s="2">
        <v>1528.3797205833</v>
      </c>
      <c r="L10" s="2">
        <v>1331.5975823358001</v>
      </c>
      <c r="M10" s="2">
        <v>2239.6703369527177</v>
      </c>
      <c r="N10" s="2">
        <v>1725.5592239164125</v>
      </c>
      <c r="O10" s="2">
        <v>1445.4384931375944</v>
      </c>
      <c r="P10" s="2">
        <v>1516.9073323004473</v>
      </c>
      <c r="Q10" s="2">
        <v>1159.9559568365892</v>
      </c>
      <c r="R10" s="2">
        <v>1236.7842564037676</v>
      </c>
    </row>
    <row r="11" spans="1:18" ht="11.25" customHeight="1" x14ac:dyDescent="0.25">
      <c r="A11" s="59" t="s">
        <v>129</v>
      </c>
      <c r="B11" s="60" t="s">
        <v>130</v>
      </c>
      <c r="C11" s="2">
        <v>113199.22404769801</v>
      </c>
      <c r="D11" s="2">
        <v>107159.46995445911</v>
      </c>
      <c r="E11" s="2">
        <v>102590.80272254162</v>
      </c>
      <c r="F11" s="2">
        <v>104810.19171052464</v>
      </c>
      <c r="G11" s="2">
        <v>95791.745853531727</v>
      </c>
      <c r="H11" s="2">
        <v>86703.785688998658</v>
      </c>
      <c r="I11" s="2">
        <v>89401.168737272863</v>
      </c>
      <c r="J11" s="2">
        <v>87269.870507796004</v>
      </c>
      <c r="K11" s="2">
        <v>80930.131517171525</v>
      </c>
      <c r="L11" s="2">
        <v>61657.759798853775</v>
      </c>
      <c r="M11" s="2">
        <v>68016.687749800112</v>
      </c>
      <c r="N11" s="2">
        <v>67066.756045664253</v>
      </c>
      <c r="O11" s="2">
        <v>60969.14127010521</v>
      </c>
      <c r="P11" s="2">
        <v>59218.627947608853</v>
      </c>
      <c r="Q11" s="2">
        <v>57036.350095991111</v>
      </c>
      <c r="R11" s="2">
        <v>55119.225400508505</v>
      </c>
    </row>
    <row r="12" spans="1:18" ht="11.25" customHeight="1" x14ac:dyDescent="0.25">
      <c r="A12" s="61" t="s">
        <v>14</v>
      </c>
      <c r="B12" s="62" t="s">
        <v>15</v>
      </c>
      <c r="C12" s="1">
        <v>113199.22404769801</v>
      </c>
      <c r="D12" s="1">
        <v>107159.46995445911</v>
      </c>
      <c r="E12" s="1">
        <v>102590.80272254162</v>
      </c>
      <c r="F12" s="1">
        <v>104810.19171052464</v>
      </c>
      <c r="G12" s="1">
        <v>95791.745853531727</v>
      </c>
      <c r="H12" s="1">
        <v>86703.785688998658</v>
      </c>
      <c r="I12" s="1">
        <v>89401.168737272863</v>
      </c>
      <c r="J12" s="1">
        <v>87269.870507796004</v>
      </c>
      <c r="K12" s="1">
        <v>80930.131517171525</v>
      </c>
      <c r="L12" s="1">
        <v>61657.759798853775</v>
      </c>
      <c r="M12" s="1">
        <v>68016.687749800112</v>
      </c>
      <c r="N12" s="1">
        <v>67066.756045664253</v>
      </c>
      <c r="O12" s="1">
        <v>60969.14127010521</v>
      </c>
      <c r="P12" s="1">
        <v>59218.627947608853</v>
      </c>
      <c r="Q12" s="1">
        <v>57036.350095991111</v>
      </c>
      <c r="R12" s="1">
        <v>55119.225400508505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775.84972688997436</v>
      </c>
      <c r="D14" s="2">
        <v>124.67872595041203</v>
      </c>
      <c r="E14" s="2">
        <v>325.38312467308805</v>
      </c>
      <c r="F14" s="2">
        <v>267.60204697878004</v>
      </c>
      <c r="G14" s="2">
        <v>398.35836274964413</v>
      </c>
      <c r="H14" s="2">
        <v>432.09219735715141</v>
      </c>
      <c r="I14" s="2">
        <v>200.69973605098801</v>
      </c>
      <c r="J14" s="2">
        <v>395.37425286932404</v>
      </c>
      <c r="K14" s="2">
        <v>562.82772071088016</v>
      </c>
      <c r="L14" s="2">
        <v>724.07767280893222</v>
      </c>
      <c r="M14" s="2">
        <v>273.80780131533936</v>
      </c>
      <c r="N14" s="2">
        <v>483.80960371340853</v>
      </c>
      <c r="O14" s="2">
        <v>502.0324851622866</v>
      </c>
      <c r="P14" s="2">
        <v>550.69652903311169</v>
      </c>
      <c r="Q14" s="2">
        <v>529.35426819983184</v>
      </c>
      <c r="R14" s="2">
        <v>218.98883213395996</v>
      </c>
    </row>
    <row r="15" spans="1:18" ht="11.25" customHeight="1" x14ac:dyDescent="0.25">
      <c r="A15" s="63" t="s">
        <v>131</v>
      </c>
      <c r="B15" s="57" t="s">
        <v>132</v>
      </c>
      <c r="C15" s="3">
        <v>28610.268473630789</v>
      </c>
      <c r="D15" s="3">
        <v>22588.511853374283</v>
      </c>
      <c r="E15" s="3">
        <v>22643.536781102037</v>
      </c>
      <c r="F15" s="3">
        <v>25226.553597221704</v>
      </c>
      <c r="G15" s="3">
        <v>23827.862141697067</v>
      </c>
      <c r="H15" s="3">
        <v>20686.076188667161</v>
      </c>
      <c r="I15" s="3">
        <v>22273.93862305758</v>
      </c>
      <c r="J15" s="3">
        <v>18658.276702573137</v>
      </c>
      <c r="K15" s="3">
        <v>20012.463080974438</v>
      </c>
      <c r="L15" s="3">
        <v>19493.043134047384</v>
      </c>
      <c r="M15" s="3">
        <v>18899.125152896253</v>
      </c>
      <c r="N15" s="3">
        <v>19498.90153106771</v>
      </c>
      <c r="O15" s="3">
        <v>19098.724719839371</v>
      </c>
      <c r="P15" s="3">
        <v>19122.877114147264</v>
      </c>
      <c r="Q15" s="3">
        <v>17479.83921940648</v>
      </c>
      <c r="R15" s="3">
        <v>16965.80722533241</v>
      </c>
    </row>
    <row r="16" spans="1:18" ht="11.25" customHeight="1" x14ac:dyDescent="0.25">
      <c r="A16" s="59" t="s">
        <v>20</v>
      </c>
      <c r="B16" s="60" t="s">
        <v>21</v>
      </c>
      <c r="C16" s="2">
        <v>15631.267899438213</v>
      </c>
      <c r="D16" s="2">
        <v>10538.42328187704</v>
      </c>
      <c r="E16" s="2">
        <v>10969.840533146398</v>
      </c>
      <c r="F16" s="2">
        <v>12648.1221120222</v>
      </c>
      <c r="G16" s="2">
        <v>12000.743360771761</v>
      </c>
      <c r="H16" s="2">
        <v>9576.8603976549202</v>
      </c>
      <c r="I16" s="2">
        <v>10636.75397891484</v>
      </c>
      <c r="J16" s="2">
        <v>7588.529518791599</v>
      </c>
      <c r="K16" s="2">
        <v>8295.2375392490394</v>
      </c>
      <c r="L16" s="2">
        <v>8732.9796515326798</v>
      </c>
      <c r="M16" s="2">
        <v>7153.6480633220435</v>
      </c>
      <c r="N16" s="2">
        <v>7288.1010860817532</v>
      </c>
      <c r="O16" s="2">
        <v>7195.3392392146534</v>
      </c>
      <c r="P16" s="2">
        <v>7153.5601539941144</v>
      </c>
      <c r="Q16" s="2">
        <v>6386.6164462096867</v>
      </c>
      <c r="R16" s="2">
        <v>6253.4137186875769</v>
      </c>
    </row>
    <row r="17" spans="1:18" ht="11.25" customHeight="1" x14ac:dyDescent="0.25">
      <c r="A17" s="64" t="s">
        <v>23</v>
      </c>
      <c r="B17" s="60" t="s">
        <v>24</v>
      </c>
      <c r="C17" s="2">
        <v>2309.5964758463842</v>
      </c>
      <c r="D17" s="2">
        <v>2420.5461921820802</v>
      </c>
      <c r="E17" s="2">
        <v>2297.82461976288</v>
      </c>
      <c r="F17" s="2">
        <v>2324.2788753696004</v>
      </c>
      <c r="G17" s="2">
        <v>2083.1149022248801</v>
      </c>
      <c r="H17" s="2">
        <v>2087.3862290357938</v>
      </c>
      <c r="I17" s="2">
        <v>2422.64914227288</v>
      </c>
      <c r="J17" s="2">
        <v>2416.2903200303999</v>
      </c>
      <c r="K17" s="2">
        <v>2295.3040087392001</v>
      </c>
      <c r="L17" s="2">
        <v>1997.2153046613603</v>
      </c>
      <c r="M17" s="2">
        <v>2192.4176935161886</v>
      </c>
      <c r="N17" s="2">
        <v>2096.3517949313318</v>
      </c>
      <c r="O17" s="2">
        <v>1760.3108606233368</v>
      </c>
      <c r="P17" s="2">
        <v>1676.1630697899282</v>
      </c>
      <c r="Q17" s="2">
        <v>1688.5272073035899</v>
      </c>
      <c r="R17" s="2">
        <v>1607.0665012021427</v>
      </c>
    </row>
    <row r="18" spans="1:18" ht="11.25" customHeight="1" x14ac:dyDescent="0.25">
      <c r="A18" s="65" t="s">
        <v>133</v>
      </c>
      <c r="B18" s="60" t="s">
        <v>22</v>
      </c>
      <c r="C18" s="2">
        <v>9989.8346047851355</v>
      </c>
      <c r="D18" s="2">
        <v>9032.1912955637999</v>
      </c>
      <c r="E18" s="2">
        <v>8760.8723618285985</v>
      </c>
      <c r="F18" s="2">
        <v>9730.908138123903</v>
      </c>
      <c r="G18" s="2">
        <v>9243.4001710868997</v>
      </c>
      <c r="H18" s="2">
        <v>8521.5103717161455</v>
      </c>
      <c r="I18" s="2">
        <v>8707.3387783316975</v>
      </c>
      <c r="J18" s="2">
        <v>8142.6360185000976</v>
      </c>
      <c r="K18" s="2">
        <v>8775.4400142318009</v>
      </c>
      <c r="L18" s="2">
        <v>8141.5373540319006</v>
      </c>
      <c r="M18" s="2">
        <v>8993.3972204276415</v>
      </c>
      <c r="N18" s="2">
        <v>9582.346094811046</v>
      </c>
      <c r="O18" s="2">
        <v>9545.2326616585324</v>
      </c>
      <c r="P18" s="2">
        <v>9671.9967544249048</v>
      </c>
      <c r="Q18" s="2">
        <v>8895.8844229399565</v>
      </c>
      <c r="R18" s="2">
        <v>8632.5836529470125</v>
      </c>
    </row>
    <row r="19" spans="1:18" ht="11.25" customHeight="1" x14ac:dyDescent="0.25">
      <c r="A19" s="64" t="s">
        <v>25</v>
      </c>
      <c r="B19" s="60" t="s">
        <v>26</v>
      </c>
      <c r="C19" s="2">
        <v>679.5694935610544</v>
      </c>
      <c r="D19" s="2">
        <v>597.35108375136008</v>
      </c>
      <c r="E19" s="2">
        <v>614.99926636415989</v>
      </c>
      <c r="F19" s="2">
        <v>523.24447170600001</v>
      </c>
      <c r="G19" s="2">
        <v>500.60370761351999</v>
      </c>
      <c r="H19" s="2">
        <v>500.31919026030056</v>
      </c>
      <c r="I19" s="2">
        <v>507.19672353815997</v>
      </c>
      <c r="J19" s="2">
        <v>510.82084525103994</v>
      </c>
      <c r="K19" s="2">
        <v>646.48151875439999</v>
      </c>
      <c r="L19" s="2">
        <v>621.31082382143984</v>
      </c>
      <c r="M19" s="2">
        <v>559.66217563038163</v>
      </c>
      <c r="N19" s="2">
        <v>532.10255524357456</v>
      </c>
      <c r="O19" s="2">
        <v>597.84195834284617</v>
      </c>
      <c r="P19" s="2">
        <v>621.15713593831561</v>
      </c>
      <c r="Q19" s="2">
        <v>508.81114295324659</v>
      </c>
      <c r="R19" s="2">
        <v>472.74335249568071</v>
      </c>
    </row>
    <row r="20" spans="1:18" ht="11.25" customHeight="1" x14ac:dyDescent="0.25">
      <c r="A20" s="56" t="s">
        <v>27</v>
      </c>
      <c r="B20" s="57" t="s">
        <v>28</v>
      </c>
      <c r="C20" s="3">
        <v>230.70992197775473</v>
      </c>
      <c r="D20" s="3">
        <v>213.79728863268002</v>
      </c>
      <c r="E20" s="3">
        <v>182.13209150436001</v>
      </c>
      <c r="F20" s="3">
        <v>147.13915288571999</v>
      </c>
      <c r="G20" s="3">
        <v>230.01197582088</v>
      </c>
      <c r="H20" s="3">
        <v>335.05691111796216</v>
      </c>
      <c r="I20" s="3">
        <v>261.79597926072</v>
      </c>
      <c r="J20" s="3">
        <v>361.47546019871999</v>
      </c>
      <c r="K20" s="3">
        <v>340.91963877024</v>
      </c>
      <c r="L20" s="3">
        <v>187.08347445336</v>
      </c>
      <c r="M20" s="3">
        <v>183.66094842061457</v>
      </c>
      <c r="N20" s="3">
        <v>327.00839538804178</v>
      </c>
      <c r="O20" s="3">
        <v>224.76878085027158</v>
      </c>
      <c r="P20" s="3">
        <v>183.63155811331245</v>
      </c>
      <c r="Q20" s="3">
        <v>155.13560351548571</v>
      </c>
      <c r="R20" s="3">
        <v>69.971003225723265</v>
      </c>
    </row>
    <row r="21" spans="1:18" ht="11.25" customHeight="1" x14ac:dyDescent="0.25">
      <c r="A21" s="53" t="s">
        <v>29</v>
      </c>
      <c r="B21" s="54" t="s">
        <v>30</v>
      </c>
      <c r="C21" s="80">
        <v>1480695.3348801949</v>
      </c>
      <c r="D21" s="80">
        <v>1514945.5659157645</v>
      </c>
      <c r="E21" s="80">
        <v>1497013.0556673678</v>
      </c>
      <c r="F21" s="80">
        <v>1521563.7476129169</v>
      </c>
      <c r="G21" s="80">
        <v>1537197.0797112007</v>
      </c>
      <c r="H21" s="80">
        <v>1533729.0569523913</v>
      </c>
      <c r="I21" s="80">
        <v>1534061.781388877</v>
      </c>
      <c r="J21" s="80">
        <v>1497811.8755592902</v>
      </c>
      <c r="K21" s="80">
        <v>1489407.8674581144</v>
      </c>
      <c r="L21" s="80">
        <v>1406479.4948549161</v>
      </c>
      <c r="M21" s="80">
        <v>1392785.0409932011</v>
      </c>
      <c r="N21" s="80">
        <v>1352211.6565478903</v>
      </c>
      <c r="O21" s="80">
        <v>1307333.6138241871</v>
      </c>
      <c r="P21" s="80">
        <v>1292552.0667569579</v>
      </c>
      <c r="Q21" s="80">
        <v>1280655.5422447084</v>
      </c>
      <c r="R21" s="80">
        <v>1303318.1060464822</v>
      </c>
    </row>
    <row r="22" spans="1:18" ht="11.25" customHeight="1" x14ac:dyDescent="0.25">
      <c r="A22" s="56" t="s">
        <v>134</v>
      </c>
      <c r="B22" s="57" t="s">
        <v>135</v>
      </c>
      <c r="C22" s="3">
        <v>39.950300124573673</v>
      </c>
      <c r="D22" s="3">
        <v>52.464367430802298</v>
      </c>
      <c r="E22" s="3">
        <v>54.62578019646822</v>
      </c>
      <c r="F22" s="3">
        <v>46.340604993827299</v>
      </c>
      <c r="G22" s="3">
        <v>49.410327314142179</v>
      </c>
      <c r="H22" s="3">
        <v>43.027125269342406</v>
      </c>
      <c r="I22" s="3">
        <v>40.201651381043021</v>
      </c>
      <c r="J22" s="3">
        <v>168.41279807594088</v>
      </c>
      <c r="K22" s="3">
        <v>37.133923861509089</v>
      </c>
      <c r="L22" s="3">
        <v>78.399618014802002</v>
      </c>
      <c r="M22" s="3">
        <v>40.162443604227612</v>
      </c>
      <c r="N22" s="3">
        <v>37.016500000022127</v>
      </c>
      <c r="O22" s="3">
        <v>43.2257625247871</v>
      </c>
      <c r="P22" s="3">
        <v>46.419519314719352</v>
      </c>
      <c r="Q22" s="3">
        <v>34.115180518611851</v>
      </c>
      <c r="R22" s="3">
        <v>19.067363210381611</v>
      </c>
    </row>
    <row r="23" spans="1:18" ht="11.25" customHeight="1" x14ac:dyDescent="0.25">
      <c r="A23" s="59" t="s">
        <v>136</v>
      </c>
      <c r="B23" s="60" t="s">
        <v>137</v>
      </c>
      <c r="C23" s="2">
        <v>39.950300124573673</v>
      </c>
      <c r="D23" s="2">
        <v>52.464367430802298</v>
      </c>
      <c r="E23" s="2">
        <v>54.62578019646822</v>
      </c>
      <c r="F23" s="2">
        <v>46.340604993827299</v>
      </c>
      <c r="G23" s="2">
        <v>49.410327314142179</v>
      </c>
      <c r="H23" s="2">
        <v>43.027125269342406</v>
      </c>
      <c r="I23" s="2">
        <v>40.201651381043021</v>
      </c>
      <c r="J23" s="2">
        <v>168.41279807594088</v>
      </c>
      <c r="K23" s="2">
        <v>37.133923861509089</v>
      </c>
      <c r="L23" s="2">
        <v>78.399618014802002</v>
      </c>
      <c r="M23" s="2">
        <v>40.162443604227612</v>
      </c>
      <c r="N23" s="2">
        <v>37.016500000022127</v>
      </c>
      <c r="O23" s="2">
        <v>43.2257625247871</v>
      </c>
      <c r="P23" s="2">
        <v>46.419519314719352</v>
      </c>
      <c r="Q23" s="2">
        <v>34.115180518611851</v>
      </c>
      <c r="R23" s="2">
        <v>19.067363210381611</v>
      </c>
    </row>
    <row r="24" spans="1:18" ht="11.25" customHeight="1" x14ac:dyDescent="0.25">
      <c r="A24" s="61" t="s">
        <v>31</v>
      </c>
      <c r="B24" s="62" t="s">
        <v>32</v>
      </c>
      <c r="C24" s="1">
        <v>39.950300124573673</v>
      </c>
      <c r="D24" s="1">
        <v>52.464367430802298</v>
      </c>
      <c r="E24" s="1">
        <v>54.62578019646822</v>
      </c>
      <c r="F24" s="1">
        <v>46.340604993827299</v>
      </c>
      <c r="G24" s="1">
        <v>49.410327314142179</v>
      </c>
      <c r="H24" s="1">
        <v>43.027125269342406</v>
      </c>
      <c r="I24" s="1">
        <v>40.201651381043021</v>
      </c>
      <c r="J24" s="1">
        <v>40.203155153924868</v>
      </c>
      <c r="K24" s="1">
        <v>37.133923861509089</v>
      </c>
      <c r="L24" s="1">
        <v>37.134046618481989</v>
      </c>
      <c r="M24" s="1">
        <v>37.016516730722259</v>
      </c>
      <c r="N24" s="1">
        <v>37.016500000022127</v>
      </c>
      <c r="O24" s="1">
        <v>36.869919603656456</v>
      </c>
      <c r="P24" s="1">
        <v>36.869899999993386</v>
      </c>
      <c r="Q24" s="1">
        <v>21.403606277184224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128.209642922016</v>
      </c>
      <c r="K25" s="1">
        <v>0</v>
      </c>
      <c r="L25" s="1">
        <v>41.265571396320006</v>
      </c>
      <c r="M25" s="1">
        <v>3.1459268735053514</v>
      </c>
      <c r="N25" s="1">
        <v>0</v>
      </c>
      <c r="O25" s="1">
        <v>6.3558429211306482</v>
      </c>
      <c r="P25" s="1">
        <v>9.5496193147259696</v>
      </c>
      <c r="Q25" s="1">
        <v>12.71157424142763</v>
      </c>
      <c r="R25" s="1">
        <v>19.067363210381611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1480655.3845800704</v>
      </c>
      <c r="D30" s="3">
        <v>1514893.1015483337</v>
      </c>
      <c r="E30" s="3">
        <v>1496958.4298871714</v>
      </c>
      <c r="F30" s="3">
        <v>1521517.4070079231</v>
      </c>
      <c r="G30" s="3">
        <v>1537147.6693838863</v>
      </c>
      <c r="H30" s="3">
        <v>1533686.0298271216</v>
      </c>
      <c r="I30" s="3">
        <v>1534021.5797374961</v>
      </c>
      <c r="J30" s="3">
        <v>1497643.4627612142</v>
      </c>
      <c r="K30" s="3">
        <v>1489370.733534253</v>
      </c>
      <c r="L30" s="3">
        <v>1406401.0952369014</v>
      </c>
      <c r="M30" s="3">
        <v>1392744.8785495968</v>
      </c>
      <c r="N30" s="3">
        <v>1352174.6400478904</v>
      </c>
      <c r="O30" s="3">
        <v>1307290.3880616622</v>
      </c>
      <c r="P30" s="3">
        <v>1292505.6472376431</v>
      </c>
      <c r="Q30" s="3">
        <v>1280621.4270641899</v>
      </c>
      <c r="R30" s="3">
        <v>1303299.038683272</v>
      </c>
    </row>
    <row r="31" spans="1:18" ht="11.25" customHeight="1" x14ac:dyDescent="0.25">
      <c r="A31" s="59" t="s">
        <v>142</v>
      </c>
      <c r="B31" s="60" t="s">
        <v>143</v>
      </c>
      <c r="C31" s="2">
        <v>7263.3507870451758</v>
      </c>
      <c r="D31" s="2">
        <v>7954.4996700658567</v>
      </c>
      <c r="E31" s="2">
        <v>8604.1859377014753</v>
      </c>
      <c r="F31" s="2">
        <v>10259.159537924064</v>
      </c>
      <c r="G31" s="2">
        <v>9400.5732895706878</v>
      </c>
      <c r="H31" s="2">
        <v>8248.2699405925723</v>
      </c>
      <c r="I31" s="2">
        <v>9367.9334074120343</v>
      </c>
      <c r="J31" s="2">
        <v>11006.780396567041</v>
      </c>
      <c r="K31" s="2">
        <v>9601.2878408228189</v>
      </c>
      <c r="L31" s="2">
        <v>8548.3087277160957</v>
      </c>
      <c r="M31" s="2">
        <v>8711.0057002344365</v>
      </c>
      <c r="N31" s="2">
        <v>7988.8819092173198</v>
      </c>
      <c r="O31" s="2">
        <v>7910.6190025220239</v>
      </c>
      <c r="P31" s="2">
        <v>7719.5486754988842</v>
      </c>
      <c r="Q31" s="2">
        <v>7821.3325052263772</v>
      </c>
      <c r="R31" s="2">
        <v>7748.2563203732234</v>
      </c>
    </row>
    <row r="32" spans="1:18" ht="11.25" customHeight="1" x14ac:dyDescent="0.25">
      <c r="A32" s="61" t="s">
        <v>144</v>
      </c>
      <c r="B32" s="62" t="s">
        <v>41</v>
      </c>
      <c r="C32" s="1">
        <v>7019.4167854530197</v>
      </c>
      <c r="D32" s="1">
        <v>7704.575678559745</v>
      </c>
      <c r="E32" s="1">
        <v>8384.7064348915228</v>
      </c>
      <c r="F32" s="1">
        <v>10030.404568919039</v>
      </c>
      <c r="G32" s="1">
        <v>9135.4315026101758</v>
      </c>
      <c r="H32" s="1">
        <v>7995.0950568158532</v>
      </c>
      <c r="I32" s="1">
        <v>9160.0716552906251</v>
      </c>
      <c r="J32" s="1">
        <v>10841.201910026497</v>
      </c>
      <c r="K32" s="1">
        <v>9574.9828091320342</v>
      </c>
      <c r="L32" s="1">
        <v>8548.3087277160957</v>
      </c>
      <c r="M32" s="1">
        <v>8711.0057002344365</v>
      </c>
      <c r="N32" s="1">
        <v>7988.8819092173198</v>
      </c>
      <c r="O32" s="1">
        <v>7910.6190025220239</v>
      </c>
      <c r="P32" s="1">
        <v>7719.5486754988842</v>
      </c>
      <c r="Q32" s="1">
        <v>7821.3325052263772</v>
      </c>
      <c r="R32" s="1">
        <v>7748.2563203732234</v>
      </c>
    </row>
    <row r="33" spans="1:18" ht="11.25" customHeight="1" x14ac:dyDescent="0.25">
      <c r="A33" s="61" t="s">
        <v>42</v>
      </c>
      <c r="B33" s="62" t="s">
        <v>43</v>
      </c>
      <c r="C33" s="1">
        <v>243.93400159215608</v>
      </c>
      <c r="D33" s="1">
        <v>249.92399150611206</v>
      </c>
      <c r="E33" s="1">
        <v>219.47950280995204</v>
      </c>
      <c r="F33" s="1">
        <v>228.75496900502404</v>
      </c>
      <c r="G33" s="1">
        <v>265.14178696051204</v>
      </c>
      <c r="H33" s="1">
        <v>253.17488377672063</v>
      </c>
      <c r="I33" s="1">
        <v>207.86175212140805</v>
      </c>
      <c r="J33" s="1">
        <v>165.57848654054402</v>
      </c>
      <c r="K33" s="1">
        <v>26.305031690784002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53554.114316212392</v>
      </c>
      <c r="D34" s="2">
        <v>53650.905612103452</v>
      </c>
      <c r="E34" s="2">
        <v>52708.90420275581</v>
      </c>
      <c r="F34" s="2">
        <v>53907.29515759983</v>
      </c>
      <c r="G34" s="2">
        <v>54085.650127316716</v>
      </c>
      <c r="H34" s="2">
        <v>54664.863514752971</v>
      </c>
      <c r="I34" s="2">
        <v>53031.919589912854</v>
      </c>
      <c r="J34" s="2">
        <v>51576.051721969881</v>
      </c>
      <c r="K34" s="2">
        <v>50514.956599849102</v>
      </c>
      <c r="L34" s="2">
        <v>49482.252210186976</v>
      </c>
      <c r="M34" s="2">
        <v>50548.302444601315</v>
      </c>
      <c r="N34" s="2">
        <v>48120.322071911491</v>
      </c>
      <c r="O34" s="2">
        <v>46377.9806921661</v>
      </c>
      <c r="P34" s="2">
        <v>45869.414337152994</v>
      </c>
      <c r="Q34" s="2">
        <v>44891.365877845856</v>
      </c>
      <c r="R34" s="2">
        <v>44995.69060147339</v>
      </c>
    </row>
    <row r="35" spans="1:18" ht="11.25" customHeight="1" x14ac:dyDescent="0.25">
      <c r="A35" s="59" t="s">
        <v>145</v>
      </c>
      <c r="B35" s="60" t="s">
        <v>146</v>
      </c>
      <c r="C35" s="2">
        <v>391601.3242208286</v>
      </c>
      <c r="D35" s="2">
        <v>384740.35931221111</v>
      </c>
      <c r="E35" s="2">
        <v>379258.11496073205</v>
      </c>
      <c r="F35" s="2">
        <v>365263.59131776163</v>
      </c>
      <c r="G35" s="2">
        <v>354206.31617608783</v>
      </c>
      <c r="H35" s="2">
        <v>338510.15135370515</v>
      </c>
      <c r="I35" s="2">
        <v>326869.29897677968</v>
      </c>
      <c r="J35" s="2">
        <v>316049.39875190612</v>
      </c>
      <c r="K35" s="2">
        <v>298502.01188983879</v>
      </c>
      <c r="L35" s="2">
        <v>285905.0159657161</v>
      </c>
      <c r="M35" s="2">
        <v>268981.45834978425</v>
      </c>
      <c r="N35" s="2">
        <v>257334.9452803701</v>
      </c>
      <c r="O35" s="2">
        <v>241960.9301246503</v>
      </c>
      <c r="P35" s="2">
        <v>232929.94987138087</v>
      </c>
      <c r="Q35" s="2">
        <v>232147.92793592793</v>
      </c>
      <c r="R35" s="2">
        <v>226776.8454738819</v>
      </c>
    </row>
    <row r="36" spans="1:18" ht="11.25" customHeight="1" x14ac:dyDescent="0.25">
      <c r="A36" s="66" t="s">
        <v>45</v>
      </c>
      <c r="B36" s="62" t="s">
        <v>46</v>
      </c>
      <c r="C36" s="1">
        <v>391090.32435635541</v>
      </c>
      <c r="D36" s="1">
        <v>384221.88175513945</v>
      </c>
      <c r="E36" s="1">
        <v>378762.78275837685</v>
      </c>
      <c r="F36" s="1">
        <v>364805.80540415004</v>
      </c>
      <c r="G36" s="1">
        <v>353730.06855531584</v>
      </c>
      <c r="H36" s="1">
        <v>337957.08401070436</v>
      </c>
      <c r="I36" s="1">
        <v>326408.64610581327</v>
      </c>
      <c r="J36" s="1">
        <v>315592.04922845849</v>
      </c>
      <c r="K36" s="1">
        <v>297985.75526269519</v>
      </c>
      <c r="L36" s="1">
        <v>285516.56433095888</v>
      </c>
      <c r="M36" s="1">
        <v>268624.30640006089</v>
      </c>
      <c r="N36" s="1">
        <v>257002.7326130594</v>
      </c>
      <c r="O36" s="1">
        <v>241684.08001291961</v>
      </c>
      <c r="P36" s="1">
        <v>232674.58982296012</v>
      </c>
      <c r="Q36" s="1">
        <v>231907.61803816954</v>
      </c>
      <c r="R36" s="1">
        <v>226552.63552295222</v>
      </c>
    </row>
    <row r="37" spans="1:18" ht="11.25" customHeight="1" x14ac:dyDescent="0.25">
      <c r="A37" s="61" t="s">
        <v>47</v>
      </c>
      <c r="B37" s="62" t="s">
        <v>48</v>
      </c>
      <c r="C37" s="1">
        <v>510.99986447314808</v>
      </c>
      <c r="D37" s="1">
        <v>518.47755707160002</v>
      </c>
      <c r="E37" s="1">
        <v>495.33220235520002</v>
      </c>
      <c r="F37" s="1">
        <v>457.78591361160011</v>
      </c>
      <c r="G37" s="1">
        <v>476.247620772</v>
      </c>
      <c r="H37" s="1">
        <v>553.06734300082223</v>
      </c>
      <c r="I37" s="1">
        <v>460.65287096640009</v>
      </c>
      <c r="J37" s="1">
        <v>457.34952344760006</v>
      </c>
      <c r="K37" s="1">
        <v>516.2566271436001</v>
      </c>
      <c r="L37" s="1">
        <v>388.45163475720005</v>
      </c>
      <c r="M37" s="1">
        <v>357.15194972340953</v>
      </c>
      <c r="N37" s="1">
        <v>332.21266731065469</v>
      </c>
      <c r="O37" s="1">
        <v>276.85011173067096</v>
      </c>
      <c r="P37" s="1">
        <v>255.36004842074058</v>
      </c>
      <c r="Q37" s="1">
        <v>240.30989775837293</v>
      </c>
      <c r="R37" s="1">
        <v>224.2099509296726</v>
      </c>
    </row>
    <row r="38" spans="1:18" ht="11.25" customHeight="1" x14ac:dyDescent="0.25">
      <c r="A38" s="59" t="s">
        <v>147</v>
      </c>
      <c r="B38" s="60" t="s">
        <v>148</v>
      </c>
      <c r="C38" s="2">
        <v>152952.730462473</v>
      </c>
      <c r="D38" s="2">
        <v>150159.24881793107</v>
      </c>
      <c r="E38" s="2">
        <v>146329.35542400499</v>
      </c>
      <c r="F38" s="2">
        <v>150695.44524315052</v>
      </c>
      <c r="G38" s="2">
        <v>161786.34877180279</v>
      </c>
      <c r="H38" s="2">
        <v>168895.58447967505</v>
      </c>
      <c r="I38" s="2">
        <v>174262.59448707849</v>
      </c>
      <c r="J38" s="2">
        <v>178070.87365022703</v>
      </c>
      <c r="K38" s="2">
        <v>178560.85595912355</v>
      </c>
      <c r="L38" s="2">
        <v>166408.71253479359</v>
      </c>
      <c r="M38" s="2">
        <v>167417.34180437191</v>
      </c>
      <c r="N38" s="2">
        <v>168360.16597946212</v>
      </c>
      <c r="O38" s="2">
        <v>164663.0573002517</v>
      </c>
      <c r="P38" s="2">
        <v>164921.16437812446</v>
      </c>
      <c r="Q38" s="2">
        <v>164719.27710807981</v>
      </c>
      <c r="R38" s="2">
        <v>170059.98327663026</v>
      </c>
    </row>
    <row r="39" spans="1:18" ht="11.25" customHeight="1" x14ac:dyDescent="0.25">
      <c r="A39" s="61" t="s">
        <v>51</v>
      </c>
      <c r="B39" s="62" t="s">
        <v>52</v>
      </c>
      <c r="C39" s="1">
        <v>361.72934897684047</v>
      </c>
      <c r="D39" s="1">
        <v>310.07090863069203</v>
      </c>
      <c r="E39" s="1">
        <v>102.65681176110002</v>
      </c>
      <c r="F39" s="1">
        <v>93.019878816048006</v>
      </c>
      <c r="G39" s="1">
        <v>140.28086026638002</v>
      </c>
      <c r="H39" s="1">
        <v>43.283848040728174</v>
      </c>
      <c r="I39" s="1">
        <v>46.359273432564002</v>
      </c>
      <c r="J39" s="1">
        <v>9.3327412003920021</v>
      </c>
      <c r="K39" s="1">
        <v>3.0103092000000005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137290.10394755038</v>
      </c>
      <c r="D40" s="1">
        <v>133128.86968345556</v>
      </c>
      <c r="E40" s="1">
        <v>131479.55878122817</v>
      </c>
      <c r="F40" s="1">
        <v>135744.05144755414</v>
      </c>
      <c r="G40" s="1">
        <v>145287.16774515106</v>
      </c>
      <c r="H40" s="1">
        <v>152681.93103342591</v>
      </c>
      <c r="I40" s="1">
        <v>157550.93831131776</v>
      </c>
      <c r="J40" s="1">
        <v>162850.93438533149</v>
      </c>
      <c r="K40" s="1">
        <v>162742.47526279357</v>
      </c>
      <c r="L40" s="1">
        <v>150085.15680006566</v>
      </c>
      <c r="M40" s="1">
        <v>150247.69401454605</v>
      </c>
      <c r="N40" s="1">
        <v>154464.43679177426</v>
      </c>
      <c r="O40" s="1">
        <v>150910.87228211711</v>
      </c>
      <c r="P40" s="1">
        <v>150629.32843090763</v>
      </c>
      <c r="Q40" s="1">
        <v>151759.50936795524</v>
      </c>
      <c r="R40" s="1">
        <v>156837.47187641985</v>
      </c>
    </row>
    <row r="41" spans="1:18" ht="11.25" customHeight="1" x14ac:dyDescent="0.25">
      <c r="A41" s="61" t="s">
        <v>49</v>
      </c>
      <c r="B41" s="62" t="s">
        <v>50</v>
      </c>
      <c r="C41" s="1">
        <v>15300.897165945782</v>
      </c>
      <c r="D41" s="1">
        <v>16720.308225844812</v>
      </c>
      <c r="E41" s="1">
        <v>14747.139831015684</v>
      </c>
      <c r="F41" s="1">
        <v>14858.373916780345</v>
      </c>
      <c r="G41" s="1">
        <v>16358.900166385347</v>
      </c>
      <c r="H41" s="1">
        <v>16170.36959820837</v>
      </c>
      <c r="I41" s="1">
        <v>16665.296902328166</v>
      </c>
      <c r="J41" s="1">
        <v>15210.606523695122</v>
      </c>
      <c r="K41" s="1">
        <v>15815.370387129951</v>
      </c>
      <c r="L41" s="1">
        <v>16323.55573472795</v>
      </c>
      <c r="M41" s="1">
        <v>17169.647789825838</v>
      </c>
      <c r="N41" s="1">
        <v>13895.72918768787</v>
      </c>
      <c r="O41" s="1">
        <v>13752.185018134613</v>
      </c>
      <c r="P41" s="1">
        <v>14291.835947216818</v>
      </c>
      <c r="Q41" s="1">
        <v>12959.767740124573</v>
      </c>
      <c r="R41" s="1">
        <v>13222.511400210418</v>
      </c>
    </row>
    <row r="42" spans="1:18" ht="11.25" customHeight="1" x14ac:dyDescent="0.25">
      <c r="A42" s="64" t="s">
        <v>55</v>
      </c>
      <c r="B42" s="60" t="s">
        <v>56</v>
      </c>
      <c r="C42" s="2">
        <v>35.62414374853843</v>
      </c>
      <c r="D42" s="2">
        <v>42.346614711888009</v>
      </c>
      <c r="E42" s="2">
        <v>32.532992401032004</v>
      </c>
      <c r="F42" s="2">
        <v>35.597159968212004</v>
      </c>
      <c r="G42" s="2">
        <v>67.818134825496003</v>
      </c>
      <c r="H42" s="2">
        <v>148.35945872505047</v>
      </c>
      <c r="I42" s="2">
        <v>22.706081647524002</v>
      </c>
      <c r="J42" s="2">
        <v>51.567075314712</v>
      </c>
      <c r="K42" s="2">
        <v>281.38528967410804</v>
      </c>
      <c r="L42" s="2">
        <v>55.853779605875999</v>
      </c>
      <c r="M42" s="2">
        <v>541.84124158832253</v>
      </c>
      <c r="N42" s="2">
        <v>328.52950901574388</v>
      </c>
      <c r="O42" s="2">
        <v>628.63224540967201</v>
      </c>
      <c r="P42" s="2">
        <v>358.94891125176042</v>
      </c>
      <c r="Q42" s="2">
        <v>119.3323531832543</v>
      </c>
      <c r="R42" s="2">
        <v>159.42699896179033</v>
      </c>
    </row>
    <row r="43" spans="1:18" ht="11.25" customHeight="1" x14ac:dyDescent="0.25">
      <c r="A43" s="59" t="s">
        <v>57</v>
      </c>
      <c r="B43" s="60" t="s">
        <v>58</v>
      </c>
      <c r="C43" s="2">
        <v>768952.86001748615</v>
      </c>
      <c r="D43" s="2">
        <v>810743.73187794525</v>
      </c>
      <c r="E43" s="2">
        <v>806399.53626097715</v>
      </c>
      <c r="F43" s="2">
        <v>832308.71386146685</v>
      </c>
      <c r="G43" s="2">
        <v>851564.46979150432</v>
      </c>
      <c r="H43" s="2">
        <v>864481.61511047988</v>
      </c>
      <c r="I43" s="2">
        <v>871352.94034735928</v>
      </c>
      <c r="J43" s="2">
        <v>847833.59379801876</v>
      </c>
      <c r="K43" s="2">
        <v>863999.47254912765</v>
      </c>
      <c r="L43" s="2">
        <v>823999.41580542666</v>
      </c>
      <c r="M43" s="2">
        <v>830635.50660282467</v>
      </c>
      <c r="N43" s="2">
        <v>810074.01713227737</v>
      </c>
      <c r="O43" s="2">
        <v>794792.33706535504</v>
      </c>
      <c r="P43" s="2">
        <v>796042.4418262745</v>
      </c>
      <c r="Q43" s="2">
        <v>790043.95632548828</v>
      </c>
      <c r="R43" s="2">
        <v>811158.42706547375</v>
      </c>
    </row>
    <row r="44" spans="1:18" ht="11.25" customHeight="1" x14ac:dyDescent="0.25">
      <c r="A44" s="59" t="s">
        <v>149</v>
      </c>
      <c r="B44" s="60" t="s">
        <v>59</v>
      </c>
      <c r="C44" s="2">
        <v>74511.716700642064</v>
      </c>
      <c r="D44" s="2">
        <v>74258.114747524654</v>
      </c>
      <c r="E44" s="2">
        <v>69387.461876588641</v>
      </c>
      <c r="F44" s="2">
        <v>71375.015640681013</v>
      </c>
      <c r="G44" s="2">
        <v>64953.433325486098</v>
      </c>
      <c r="H44" s="2">
        <v>57174.832668020135</v>
      </c>
      <c r="I44" s="2">
        <v>59025.472522172866</v>
      </c>
      <c r="J44" s="2">
        <v>54792.623362043676</v>
      </c>
      <c r="K44" s="2">
        <v>48938.867344788123</v>
      </c>
      <c r="L44" s="2">
        <v>40058.594734587343</v>
      </c>
      <c r="M44" s="2">
        <v>34136.912250570575</v>
      </c>
      <c r="N44" s="2">
        <v>29857.818850792828</v>
      </c>
      <c r="O44" s="2">
        <v>23879.638141325184</v>
      </c>
      <c r="P44" s="2">
        <v>21116.356907919006</v>
      </c>
      <c r="Q44" s="2">
        <v>18874.112102061827</v>
      </c>
      <c r="R44" s="2">
        <v>19080.694431001593</v>
      </c>
    </row>
    <row r="45" spans="1:18" ht="11.25" customHeight="1" x14ac:dyDescent="0.25">
      <c r="A45" s="59" t="s">
        <v>150</v>
      </c>
      <c r="B45" s="60" t="s">
        <v>151</v>
      </c>
      <c r="C45" s="2">
        <v>31783.663931634557</v>
      </c>
      <c r="D45" s="2">
        <v>33343.894895840458</v>
      </c>
      <c r="E45" s="2">
        <v>34238.338232010414</v>
      </c>
      <c r="F45" s="2">
        <v>37672.589089370842</v>
      </c>
      <c r="G45" s="2">
        <v>41083.05976729258</v>
      </c>
      <c r="H45" s="2">
        <v>41562.35330117109</v>
      </c>
      <c r="I45" s="2">
        <v>40088.714325133289</v>
      </c>
      <c r="J45" s="2">
        <v>38262.574005166876</v>
      </c>
      <c r="K45" s="2">
        <v>38971.89606102879</v>
      </c>
      <c r="L45" s="2">
        <v>31942.941478868594</v>
      </c>
      <c r="M45" s="2">
        <v>31772.510155621167</v>
      </c>
      <c r="N45" s="2">
        <v>30109.95931484336</v>
      </c>
      <c r="O45" s="2">
        <v>27077.19348998231</v>
      </c>
      <c r="P45" s="2">
        <v>23547.822330040639</v>
      </c>
      <c r="Q45" s="2">
        <v>22004.122856376456</v>
      </c>
      <c r="R45" s="2">
        <v>23319.714515475927</v>
      </c>
    </row>
    <row r="46" spans="1:18" ht="11.25" customHeight="1" x14ac:dyDescent="0.25">
      <c r="A46" s="61" t="s">
        <v>60</v>
      </c>
      <c r="B46" s="62" t="s">
        <v>61</v>
      </c>
      <c r="C46" s="1">
        <v>6.4712702505264392</v>
      </c>
      <c r="D46" s="1">
        <v>9.8203739445359997</v>
      </c>
      <c r="E46" s="1">
        <v>16.265268630756001</v>
      </c>
      <c r="F46" s="1">
        <v>12.889850750928002</v>
      </c>
      <c r="G46" s="1">
        <v>19.334285098488003</v>
      </c>
      <c r="H46" s="1">
        <v>22.649648055422123</v>
      </c>
      <c r="I46" s="1">
        <v>25.779057027732001</v>
      </c>
      <c r="J46" s="1">
        <v>28.924827294708003</v>
      </c>
      <c r="K46" s="1">
        <v>25.778934270756004</v>
      </c>
      <c r="L46" s="1">
        <v>25.778658067560002</v>
      </c>
      <c r="M46" s="1">
        <v>29.100157720988928</v>
      </c>
      <c r="N46" s="1">
        <v>32.325407861357469</v>
      </c>
      <c r="O46" s="1">
        <v>38.834475592121791</v>
      </c>
      <c r="P46" s="1">
        <v>38.834276971940731</v>
      </c>
      <c r="Q46" s="1">
        <v>48.5247080716642</v>
      </c>
      <c r="R46" s="1">
        <v>48.524699700747085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9.7991789394240012</v>
      </c>
      <c r="E48" s="1">
        <v>12.840254504280002</v>
      </c>
      <c r="F48" s="1">
        <v>6.4200934646640011</v>
      </c>
      <c r="G48" s="1">
        <v>22.642271591688004</v>
      </c>
      <c r="H48" s="1">
        <v>22.677433433645344</v>
      </c>
      <c r="I48" s="1">
        <v>19.594269594252001</v>
      </c>
      <c r="J48" s="1">
        <v>16.218495292140005</v>
      </c>
      <c r="K48" s="1">
        <v>16.218056054952001</v>
      </c>
      <c r="L48" s="1">
        <v>6.4196542274760011</v>
      </c>
      <c r="M48" s="1">
        <v>6.4562749291351214</v>
      </c>
      <c r="N48" s="1">
        <v>9.7646820386503723</v>
      </c>
      <c r="O48" s="1">
        <v>6.4564396733915421</v>
      </c>
      <c r="P48" s="1">
        <v>6.4563617630753622</v>
      </c>
      <c r="Q48" s="1">
        <v>6.4559523749600842</v>
      </c>
      <c r="R48" s="1">
        <v>6.4561024601492649</v>
      </c>
    </row>
    <row r="49" spans="1:18" ht="11.25" customHeight="1" x14ac:dyDescent="0.25">
      <c r="A49" s="61" t="s">
        <v>66</v>
      </c>
      <c r="B49" s="62" t="s">
        <v>67</v>
      </c>
      <c r="C49" s="1">
        <v>30778.121231066332</v>
      </c>
      <c r="D49" s="1">
        <v>31127.046695070301</v>
      </c>
      <c r="E49" s="1">
        <v>31661.995135902307</v>
      </c>
      <c r="F49" s="1">
        <v>34746.304709153701</v>
      </c>
      <c r="G49" s="1">
        <v>36790.992721992603</v>
      </c>
      <c r="H49" s="1">
        <v>38609.345436004041</v>
      </c>
      <c r="I49" s="1">
        <v>37075.382676809102</v>
      </c>
      <c r="J49" s="1">
        <v>35430.8205970485</v>
      </c>
      <c r="K49" s="1">
        <v>36155.303640062099</v>
      </c>
      <c r="L49" s="1">
        <v>30963.382346835904</v>
      </c>
      <c r="M49" s="1">
        <v>30538.577316240469</v>
      </c>
      <c r="N49" s="1">
        <v>28852.560746038711</v>
      </c>
      <c r="O49" s="1">
        <v>25734.8017417583</v>
      </c>
      <c r="P49" s="1">
        <v>22467.044221949469</v>
      </c>
      <c r="Q49" s="1">
        <v>20421.814272739379</v>
      </c>
      <c r="R49" s="1">
        <v>21782.602232314217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137.71144564102801</v>
      </c>
      <c r="J50" s="1">
        <v>0</v>
      </c>
      <c r="K50" s="1">
        <v>34.371891901512001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999.07143031770283</v>
      </c>
      <c r="D51" s="1">
        <v>2197.2286478862006</v>
      </c>
      <c r="E51" s="1">
        <v>2547.237572973072</v>
      </c>
      <c r="F51" s="1">
        <v>2906.9744360015525</v>
      </c>
      <c r="G51" s="1">
        <v>4250.0904886097996</v>
      </c>
      <c r="H51" s="1">
        <v>2907.6807836779826</v>
      </c>
      <c r="I51" s="1">
        <v>2830.2468760611714</v>
      </c>
      <c r="J51" s="1">
        <v>2786.6100855315244</v>
      </c>
      <c r="K51" s="1">
        <v>2740.2235387394758</v>
      </c>
      <c r="L51" s="1">
        <v>947.36081973765602</v>
      </c>
      <c r="M51" s="1">
        <v>1198.3764067305665</v>
      </c>
      <c r="N51" s="1">
        <v>1215.3084789046388</v>
      </c>
      <c r="O51" s="1">
        <v>1297.1008329584934</v>
      </c>
      <c r="P51" s="1">
        <v>1035.4874693561535</v>
      </c>
      <c r="Q51" s="1">
        <v>1527.3279231904446</v>
      </c>
      <c r="R51" s="1">
        <v>1482.1314810008123</v>
      </c>
    </row>
    <row r="52" spans="1:18" ht="11.25" customHeight="1" x14ac:dyDescent="0.25">
      <c r="A52" s="53" t="s">
        <v>72</v>
      </c>
      <c r="B52" s="54" t="s">
        <v>73</v>
      </c>
      <c r="C52" s="80">
        <v>683982.65697131457</v>
      </c>
      <c r="D52" s="80">
        <v>699101.13517255872</v>
      </c>
      <c r="E52" s="80">
        <v>688210.40484870109</v>
      </c>
      <c r="F52" s="80">
        <v>710244.1036524853</v>
      </c>
      <c r="G52" s="80">
        <v>713877.66576305218</v>
      </c>
      <c r="H52" s="80">
        <v>712858.50996163231</v>
      </c>
      <c r="I52" s="80">
        <v>697113.21829617827</v>
      </c>
      <c r="J52" s="80">
        <v>665434.33158727025</v>
      </c>
      <c r="K52" s="80">
        <v>673048.84273135918</v>
      </c>
      <c r="L52" s="80">
        <v>614496.99533018412</v>
      </c>
      <c r="M52" s="80">
        <v>680292.1273732963</v>
      </c>
      <c r="N52" s="80">
        <v>609969.35867410887</v>
      </c>
      <c r="O52" s="80">
        <v>634135.00814552465</v>
      </c>
      <c r="P52" s="80">
        <v>647816.33735908999</v>
      </c>
      <c r="Q52" s="80">
        <v>576208.4513798753</v>
      </c>
      <c r="R52" s="80">
        <v>594016.04885500658</v>
      </c>
    </row>
    <row r="53" spans="1:18" ht="11.25" customHeight="1" x14ac:dyDescent="0.25">
      <c r="A53" s="56" t="s">
        <v>74</v>
      </c>
      <c r="B53" s="57" t="s">
        <v>75</v>
      </c>
      <c r="C53" s="3">
        <v>602503.99861997413</v>
      </c>
      <c r="D53" s="3">
        <v>622700.17361373536</v>
      </c>
      <c r="E53" s="3">
        <v>612893.17972820438</v>
      </c>
      <c r="F53" s="3">
        <v>635226.06797928084</v>
      </c>
      <c r="G53" s="3">
        <v>637406.59814975411</v>
      </c>
      <c r="H53" s="3">
        <v>640546.04810738051</v>
      </c>
      <c r="I53" s="3">
        <v>623982.43979073258</v>
      </c>
      <c r="J53" s="3">
        <v>595125.90668956249</v>
      </c>
      <c r="K53" s="3">
        <v>607235.84102861024</v>
      </c>
      <c r="L53" s="3">
        <v>567367.4612055266</v>
      </c>
      <c r="M53" s="3">
        <v>621260.05269549985</v>
      </c>
      <c r="N53" s="3">
        <v>552439.91943196405</v>
      </c>
      <c r="O53" s="3">
        <v>577615.69482893939</v>
      </c>
      <c r="P53" s="3">
        <v>591547.57364981447</v>
      </c>
      <c r="Q53" s="3">
        <v>520259.54784619558</v>
      </c>
      <c r="R53" s="3">
        <v>536988.56082442717</v>
      </c>
    </row>
    <row r="54" spans="1:18" ht="11.25" customHeight="1" x14ac:dyDescent="0.25">
      <c r="A54" s="56" t="s">
        <v>152</v>
      </c>
      <c r="B54" s="57" t="s">
        <v>153</v>
      </c>
      <c r="C54" s="3">
        <v>81478.658351340404</v>
      </c>
      <c r="D54" s="3">
        <v>76400.961558823255</v>
      </c>
      <c r="E54" s="3">
        <v>75317.225120496718</v>
      </c>
      <c r="F54" s="3">
        <v>75018.03567320446</v>
      </c>
      <c r="G54" s="3">
        <v>76471.067613297899</v>
      </c>
      <c r="H54" s="3">
        <v>72312.461854251946</v>
      </c>
      <c r="I54" s="3">
        <v>73130.778505445793</v>
      </c>
      <c r="J54" s="3">
        <v>70308.424897707882</v>
      </c>
      <c r="K54" s="3">
        <v>65813.001702748981</v>
      </c>
      <c r="L54" s="3">
        <v>47129.534124657541</v>
      </c>
      <c r="M54" s="3">
        <v>59032.074677796474</v>
      </c>
      <c r="N54" s="3">
        <v>57529.439242144887</v>
      </c>
      <c r="O54" s="3">
        <v>56519.313316585205</v>
      </c>
      <c r="P54" s="3">
        <v>56268.763709275539</v>
      </c>
      <c r="Q54" s="3">
        <v>55948.903533679695</v>
      </c>
      <c r="R54" s="3">
        <v>57027.488030579421</v>
      </c>
    </row>
    <row r="55" spans="1:18" ht="11.25" customHeight="1" x14ac:dyDescent="0.25">
      <c r="A55" s="59" t="s">
        <v>76</v>
      </c>
      <c r="B55" s="60" t="s">
        <v>77</v>
      </c>
      <c r="C55" s="2">
        <v>7365.443604035464</v>
      </c>
      <c r="D55" s="2">
        <v>6652.5243700463998</v>
      </c>
      <c r="E55" s="2">
        <v>6185.0499212216155</v>
      </c>
      <c r="F55" s="2">
        <v>5703.8584158082085</v>
      </c>
      <c r="G55" s="2">
        <v>5869.7529941931843</v>
      </c>
      <c r="H55" s="2">
        <v>5653.2091632842003</v>
      </c>
      <c r="I55" s="2">
        <v>5920.8719446645919</v>
      </c>
      <c r="J55" s="2">
        <v>5756.3890447080948</v>
      </c>
      <c r="K55" s="2">
        <v>5380.7518621278723</v>
      </c>
      <c r="L55" s="2">
        <v>3946.6678067748003</v>
      </c>
      <c r="M55" s="2">
        <v>4930.3749152004984</v>
      </c>
      <c r="N55" s="2">
        <v>5336.5798319228352</v>
      </c>
      <c r="O55" s="2">
        <v>5622.6246807622947</v>
      </c>
      <c r="P55" s="2">
        <v>5170.4467912075306</v>
      </c>
      <c r="Q55" s="2">
        <v>5085.8127223265064</v>
      </c>
      <c r="R55" s="2">
        <v>4907.6924691565291</v>
      </c>
    </row>
    <row r="56" spans="1:18" ht="11.25" customHeight="1" x14ac:dyDescent="0.25">
      <c r="A56" s="59" t="s">
        <v>78</v>
      </c>
      <c r="B56" s="60" t="s">
        <v>79</v>
      </c>
      <c r="C56" s="2">
        <v>71229.460368910004</v>
      </c>
      <c r="D56" s="2">
        <v>66971.741988715206</v>
      </c>
      <c r="E56" s="2">
        <v>66282.266639440801</v>
      </c>
      <c r="F56" s="2">
        <v>66274.626416076004</v>
      </c>
      <c r="G56" s="2">
        <v>67598.021067033595</v>
      </c>
      <c r="H56" s="2">
        <v>64232.038641607091</v>
      </c>
      <c r="I56" s="2">
        <v>64662.218485113612</v>
      </c>
      <c r="J56" s="2">
        <v>61866.706737045613</v>
      </c>
      <c r="K56" s="2">
        <v>57864.631334047204</v>
      </c>
      <c r="L56" s="2">
        <v>41261.694226927197</v>
      </c>
      <c r="M56" s="2">
        <v>51366.63671414979</v>
      </c>
      <c r="N56" s="2">
        <v>48488.446363800766</v>
      </c>
      <c r="O56" s="2">
        <v>47442.420433865103</v>
      </c>
      <c r="P56" s="2">
        <v>47366.166718311571</v>
      </c>
      <c r="Q56" s="2">
        <v>47052.941300248967</v>
      </c>
      <c r="R56" s="2">
        <v>47338.71778129341</v>
      </c>
    </row>
    <row r="57" spans="1:18" ht="11.25" customHeight="1" x14ac:dyDescent="0.25">
      <c r="A57" s="64" t="s">
        <v>154</v>
      </c>
      <c r="B57" s="60" t="s">
        <v>80</v>
      </c>
      <c r="C57" s="2">
        <v>407.09837839491706</v>
      </c>
      <c r="D57" s="2">
        <v>227.90832536217599</v>
      </c>
      <c r="E57" s="2">
        <v>218.35205802734401</v>
      </c>
      <c r="F57" s="2">
        <v>231.887626381872</v>
      </c>
      <c r="G57" s="2">
        <v>189.68424126062402</v>
      </c>
      <c r="H57" s="2">
        <v>191.34404936063115</v>
      </c>
      <c r="I57" s="2">
        <v>180.14057753356801</v>
      </c>
      <c r="J57" s="2">
        <v>168.34741148059197</v>
      </c>
      <c r="K57" s="2">
        <v>183.10467467735998</v>
      </c>
      <c r="L57" s="2">
        <v>132.83154154195202</v>
      </c>
      <c r="M57" s="2">
        <v>117.88209959576871</v>
      </c>
      <c r="N57" s="2">
        <v>50.035557174263189</v>
      </c>
      <c r="O57" s="2">
        <v>44.134304724289599</v>
      </c>
      <c r="P57" s="2">
        <v>44.467080643284248</v>
      </c>
      <c r="Q57" s="2">
        <v>42.934891804293969</v>
      </c>
      <c r="R57" s="2">
        <v>36.336917285433429</v>
      </c>
    </row>
    <row r="58" spans="1:18" ht="11.25" customHeight="1" x14ac:dyDescent="0.25">
      <c r="A58" s="64" t="s">
        <v>81</v>
      </c>
      <c r="B58" s="60" t="s">
        <v>82</v>
      </c>
      <c r="C58" s="2">
        <v>2476.6559999999977</v>
      </c>
      <c r="D58" s="2">
        <v>2548.78687469952</v>
      </c>
      <c r="E58" s="2">
        <v>2631.5565018069597</v>
      </c>
      <c r="F58" s="2">
        <v>2807.6632149384004</v>
      </c>
      <c r="G58" s="2">
        <v>2813.6093108104801</v>
      </c>
      <c r="H58" s="2">
        <v>2235.8699999999976</v>
      </c>
      <c r="I58" s="2">
        <v>2367.5474981339999</v>
      </c>
      <c r="J58" s="2">
        <v>2516.9817044736001</v>
      </c>
      <c r="K58" s="2">
        <v>2384.5138318965605</v>
      </c>
      <c r="L58" s="2">
        <v>1788.3405494136002</v>
      </c>
      <c r="M58" s="2">
        <v>2617.1809488504177</v>
      </c>
      <c r="N58" s="2">
        <v>3654.377489247021</v>
      </c>
      <c r="O58" s="2">
        <v>3410.133897233522</v>
      </c>
      <c r="P58" s="2">
        <v>3687.6831191131596</v>
      </c>
      <c r="Q58" s="2">
        <v>3767.2146192999312</v>
      </c>
      <c r="R58" s="2">
        <v>4744.7408628440544</v>
      </c>
    </row>
    <row r="59" spans="1:18" ht="11.25" customHeight="1" x14ac:dyDescent="0.25">
      <c r="A59" s="81" t="s">
        <v>349</v>
      </c>
      <c r="B59" s="54">
        <v>7200</v>
      </c>
      <c r="C59" s="80">
        <v>5744.7269235932545</v>
      </c>
      <c r="D59" s="80">
        <v>5456.1663221388471</v>
      </c>
      <c r="E59" s="80">
        <v>5729.5368723218044</v>
      </c>
      <c r="F59" s="80">
        <v>7419.1965629775123</v>
      </c>
      <c r="G59" s="80">
        <v>8211.6681642594012</v>
      </c>
      <c r="H59" s="80">
        <v>7625.4776243799552</v>
      </c>
      <c r="I59" s="80">
        <v>8561.9554446412094</v>
      </c>
      <c r="J59" s="80">
        <v>9141.5035609560746</v>
      </c>
      <c r="K59" s="80">
        <v>13153.432667506559</v>
      </c>
      <c r="L59" s="80">
        <v>14147.717502930698</v>
      </c>
      <c r="M59" s="80">
        <v>15241.190253666417</v>
      </c>
      <c r="N59" s="80">
        <v>15637.28093590211</v>
      </c>
      <c r="O59" s="80">
        <v>15182.264529774604</v>
      </c>
      <c r="P59" s="80">
        <v>16854.616942084514</v>
      </c>
      <c r="Q59" s="80">
        <v>18144.466762326061</v>
      </c>
      <c r="R59" s="80">
        <v>18595.107359500063</v>
      </c>
    </row>
    <row r="60" spans="1:18" ht="11.25" customHeight="1" x14ac:dyDescent="0.25">
      <c r="A60" s="56" t="s">
        <v>97</v>
      </c>
      <c r="B60" s="57" t="s">
        <v>98</v>
      </c>
      <c r="C60" s="3">
        <v>4891.4584468552885</v>
      </c>
      <c r="D60" s="3">
        <v>4164.6039393816</v>
      </c>
      <c r="E60" s="3">
        <v>4300.5495526765217</v>
      </c>
      <c r="F60" s="3">
        <v>4935.171465132481</v>
      </c>
      <c r="G60" s="3">
        <v>5550.6232052528394</v>
      </c>
      <c r="H60" s="3">
        <v>5462.4577449729268</v>
      </c>
      <c r="I60" s="3">
        <v>6259.5307179662404</v>
      </c>
      <c r="J60" s="3">
        <v>5917.5928347822019</v>
      </c>
      <c r="K60" s="3">
        <v>11640.719870671319</v>
      </c>
      <c r="L60" s="3">
        <v>12137.04975606552</v>
      </c>
      <c r="M60" s="3">
        <v>13071.20152136151</v>
      </c>
      <c r="N60" s="3">
        <v>13030.159404100263</v>
      </c>
      <c r="O60" s="3">
        <v>12604.303464107292</v>
      </c>
      <c r="P60" s="3">
        <v>13189.459259985433</v>
      </c>
      <c r="Q60" s="3">
        <v>14380.365430840027</v>
      </c>
      <c r="R60" s="3">
        <v>14850.261782122419</v>
      </c>
    </row>
    <row r="61" spans="1:18" ht="11.25" customHeight="1" x14ac:dyDescent="0.25">
      <c r="A61" s="56" t="s">
        <v>99</v>
      </c>
      <c r="B61" s="57" t="s">
        <v>100</v>
      </c>
      <c r="C61" s="3">
        <v>853.26847673796567</v>
      </c>
      <c r="D61" s="3">
        <v>1291.5623827572481</v>
      </c>
      <c r="E61" s="3">
        <v>1428.9873196452843</v>
      </c>
      <c r="F61" s="3">
        <v>2484.0250978450322</v>
      </c>
      <c r="G61" s="3">
        <v>2661.04495900656</v>
      </c>
      <c r="H61" s="3">
        <v>2163.0198794070302</v>
      </c>
      <c r="I61" s="3">
        <v>2302.424726674968</v>
      </c>
      <c r="J61" s="3">
        <v>3223.9107261738718</v>
      </c>
      <c r="K61" s="3">
        <v>1512.7127968352402</v>
      </c>
      <c r="L61" s="3">
        <v>2010.6677468651765</v>
      </c>
      <c r="M61" s="3">
        <v>2169.9887323049065</v>
      </c>
      <c r="N61" s="3">
        <v>2607.1215318018494</v>
      </c>
      <c r="O61" s="3">
        <v>2577.9610656673121</v>
      </c>
      <c r="P61" s="3">
        <v>3665.1576820990836</v>
      </c>
      <c r="Q61" s="3">
        <v>3764.1013314860379</v>
      </c>
      <c r="R61" s="3">
        <v>3744.8455773776382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224064.23270021562</v>
      </c>
      <c r="D64" s="82">
        <v>222942.71464126121</v>
      </c>
      <c r="E64" s="82">
        <v>227705.28017829484</v>
      </c>
      <c r="F64" s="82">
        <v>247988.9215511074</v>
      </c>
      <c r="G64" s="82">
        <v>248809.85684624375</v>
      </c>
      <c r="H64" s="82">
        <v>263658.94314302085</v>
      </c>
      <c r="I64" s="82">
        <v>276156.89194748673</v>
      </c>
      <c r="J64" s="82">
        <v>297589.3067602212</v>
      </c>
      <c r="K64" s="82">
        <v>313728.47607512027</v>
      </c>
      <c r="L64" s="82">
        <v>326293.19314614614</v>
      </c>
      <c r="M64" s="82">
        <v>352754.24023103813</v>
      </c>
      <c r="N64" s="82">
        <v>331901.68537119788</v>
      </c>
      <c r="O64" s="82">
        <v>352082.55810688168</v>
      </c>
      <c r="P64" s="82">
        <v>358503.67423726717</v>
      </c>
      <c r="Q64" s="82">
        <v>346506.04086855525</v>
      </c>
      <c r="R64" s="82">
        <v>363993.1228708491</v>
      </c>
    </row>
    <row r="65" spans="1:18" ht="11.25" customHeight="1" x14ac:dyDescent="0.25">
      <c r="A65" s="72" t="s">
        <v>350</v>
      </c>
      <c r="B65" s="73" t="s">
        <v>83</v>
      </c>
      <c r="C65" s="83">
        <v>219504.11613041093</v>
      </c>
      <c r="D65" s="83">
        <v>217357.54633526973</v>
      </c>
      <c r="E65" s="83">
        <v>220920.83088324481</v>
      </c>
      <c r="F65" s="83">
        <v>239734.19791968193</v>
      </c>
      <c r="G65" s="83">
        <v>238661.41854344832</v>
      </c>
      <c r="H65" s="83">
        <v>250205.9480936912</v>
      </c>
      <c r="I65" s="83">
        <v>255376.18360481467</v>
      </c>
      <c r="J65" s="83">
        <v>268426.82088690042</v>
      </c>
      <c r="K65" s="83">
        <v>279554.36191953986</v>
      </c>
      <c r="L65" s="83">
        <v>285817.77314629051</v>
      </c>
      <c r="M65" s="83">
        <v>306964.09593623655</v>
      </c>
      <c r="N65" s="83">
        <v>283836.43110271712</v>
      </c>
      <c r="O65" s="83">
        <v>301045.63975259464</v>
      </c>
      <c r="P65" s="83">
        <v>309990.22051457159</v>
      </c>
      <c r="Q65" s="83">
        <v>294350.39213997917</v>
      </c>
      <c r="R65" s="83">
        <v>311360.48255480774</v>
      </c>
    </row>
    <row r="66" spans="1:18" ht="11.25" customHeight="1" x14ac:dyDescent="0.25">
      <c r="A66" s="72" t="s">
        <v>88</v>
      </c>
      <c r="B66" s="73" t="s">
        <v>89</v>
      </c>
      <c r="C66" s="83">
        <v>485.40694171048142</v>
      </c>
      <c r="D66" s="83">
        <v>450.64584956160002</v>
      </c>
      <c r="E66" s="83">
        <v>412.18804170432003</v>
      </c>
      <c r="F66" s="83">
        <v>385.17975187776</v>
      </c>
      <c r="G66" s="83">
        <v>384.97633368767998</v>
      </c>
      <c r="H66" s="83">
        <v>373.74559097148972</v>
      </c>
      <c r="I66" s="83">
        <v>413.11439632511997</v>
      </c>
      <c r="J66" s="83">
        <v>632.10233096640002</v>
      </c>
      <c r="K66" s="83">
        <v>695.26747725120003</v>
      </c>
      <c r="L66" s="83">
        <v>843.58250254656014</v>
      </c>
      <c r="M66" s="83">
        <v>773.69629305648061</v>
      </c>
      <c r="N66" s="83">
        <v>782.63163411327059</v>
      </c>
      <c r="O66" s="83">
        <v>959.7048399500726</v>
      </c>
      <c r="P66" s="83">
        <v>899.24696886953075</v>
      </c>
      <c r="Q66" s="83">
        <v>888.27276272061363</v>
      </c>
      <c r="R66" s="83">
        <v>912.04371039780222</v>
      </c>
    </row>
    <row r="67" spans="1:18" ht="11.25" customHeight="1" x14ac:dyDescent="0.25">
      <c r="A67" s="72" t="s">
        <v>84</v>
      </c>
      <c r="B67" s="73" t="s">
        <v>85</v>
      </c>
      <c r="C67" s="83">
        <v>915.69653010539241</v>
      </c>
      <c r="D67" s="83">
        <v>1372.7291895298799</v>
      </c>
      <c r="E67" s="83">
        <v>1675.4082379070403</v>
      </c>
      <c r="F67" s="83">
        <v>1157.6618667694083</v>
      </c>
      <c r="G67" s="83">
        <v>1288.1712531149283</v>
      </c>
      <c r="H67" s="83">
        <v>1334.8146413703832</v>
      </c>
      <c r="I67" s="83">
        <v>1495.4748414081844</v>
      </c>
      <c r="J67" s="83">
        <v>1938.9889913088236</v>
      </c>
      <c r="K67" s="83">
        <v>2056.0583859051603</v>
      </c>
      <c r="L67" s="83">
        <v>2523.7291475017441</v>
      </c>
      <c r="M67" s="83">
        <v>3218.6195532416605</v>
      </c>
      <c r="N67" s="83">
        <v>3817.4059424138277</v>
      </c>
      <c r="O67" s="83">
        <v>4323.7653122773118</v>
      </c>
      <c r="P67" s="83">
        <v>5128.6830073194251</v>
      </c>
      <c r="Q67" s="83">
        <v>5632.7558897439476</v>
      </c>
      <c r="R67" s="83">
        <v>6012.8323104897145</v>
      </c>
    </row>
    <row r="68" spans="1:18" ht="11.25" customHeight="1" x14ac:dyDescent="0.25">
      <c r="A68" s="72" t="s">
        <v>86</v>
      </c>
      <c r="B68" s="73" t="s">
        <v>87</v>
      </c>
      <c r="C68" s="83">
        <v>1047.6999436318024</v>
      </c>
      <c r="D68" s="83">
        <v>1273.2426401039997</v>
      </c>
      <c r="E68" s="83">
        <v>1395.0764685720001</v>
      </c>
      <c r="F68" s="83">
        <v>2438.021118312</v>
      </c>
      <c r="G68" s="83">
        <v>2632.2195561119997</v>
      </c>
      <c r="H68" s="83">
        <v>1970.3046879063968</v>
      </c>
      <c r="I68" s="83">
        <v>2100.917566872</v>
      </c>
      <c r="J68" s="83">
        <v>2984.7718552679999</v>
      </c>
      <c r="K68" s="83">
        <v>1414.3175359920001</v>
      </c>
      <c r="L68" s="83">
        <v>1534.4532821160001</v>
      </c>
      <c r="M68" s="83">
        <v>1679.9633835412092</v>
      </c>
      <c r="N68" s="83">
        <v>2203.8928314569812</v>
      </c>
      <c r="O68" s="83">
        <v>2433.2943677927078</v>
      </c>
      <c r="P68" s="83">
        <v>3059.3001798771661</v>
      </c>
      <c r="Q68" s="83">
        <v>3037.6085037948742</v>
      </c>
      <c r="R68" s="83">
        <v>3213.1216201827124</v>
      </c>
    </row>
    <row r="69" spans="1:18" ht="11.25" customHeight="1" x14ac:dyDescent="0.25">
      <c r="A69" s="72" t="s">
        <v>157</v>
      </c>
      <c r="B69" s="73" t="s">
        <v>158</v>
      </c>
      <c r="C69" s="83">
        <v>2111.3131543570044</v>
      </c>
      <c r="D69" s="83">
        <v>2488.5506267959681</v>
      </c>
      <c r="E69" s="83">
        <v>3301.7765468666398</v>
      </c>
      <c r="F69" s="83">
        <v>4273.860894466321</v>
      </c>
      <c r="G69" s="83">
        <v>5843.0711598808321</v>
      </c>
      <c r="H69" s="83">
        <v>9774.1301290814281</v>
      </c>
      <c r="I69" s="83">
        <v>16771.201538066784</v>
      </c>
      <c r="J69" s="83">
        <v>23606.622695777616</v>
      </c>
      <c r="K69" s="83">
        <v>30008.470756432038</v>
      </c>
      <c r="L69" s="83">
        <v>35573.655067691325</v>
      </c>
      <c r="M69" s="83">
        <v>40117.865064962192</v>
      </c>
      <c r="N69" s="83">
        <v>41261.323860496843</v>
      </c>
      <c r="O69" s="83">
        <v>43320.153834266923</v>
      </c>
      <c r="P69" s="83">
        <v>39426.223566629487</v>
      </c>
      <c r="Q69" s="83">
        <v>42597.011572316711</v>
      </c>
      <c r="R69" s="83">
        <v>42494.642674971248</v>
      </c>
    </row>
    <row r="70" spans="1:18" ht="11.25" customHeight="1" x14ac:dyDescent="0.25">
      <c r="A70" s="75" t="s">
        <v>90</v>
      </c>
      <c r="B70" s="76" t="s">
        <v>91</v>
      </c>
      <c r="C70" s="84">
        <v>172.6812135744054</v>
      </c>
      <c r="D70" s="84">
        <v>193.27166935588804</v>
      </c>
      <c r="E70" s="84">
        <v>468.88413065208005</v>
      </c>
      <c r="F70" s="84">
        <v>713.67522325848017</v>
      </c>
      <c r="G70" s="84">
        <v>902.02892778187197</v>
      </c>
      <c r="H70" s="84">
        <v>1699.6328959200866</v>
      </c>
      <c r="I70" s="84">
        <v>2597.2013600362084</v>
      </c>
      <c r="J70" s="84">
        <v>3446.2611663107045</v>
      </c>
      <c r="K70" s="84">
        <v>5346.5328801172827</v>
      </c>
      <c r="L70" s="84">
        <v>6645.2984467863844</v>
      </c>
      <c r="M70" s="84">
        <v>8324.5020188093567</v>
      </c>
      <c r="N70" s="84">
        <v>8504.1443718656428</v>
      </c>
      <c r="O70" s="84">
        <v>8380.6447257203909</v>
      </c>
      <c r="P70" s="84">
        <v>7947.7186422057512</v>
      </c>
      <c r="Q70" s="84">
        <v>7895.0349627404021</v>
      </c>
      <c r="R70" s="84">
        <v>7964.7681189096793</v>
      </c>
    </row>
    <row r="71" spans="1:18" ht="11.25" customHeight="1" x14ac:dyDescent="0.25">
      <c r="A71" s="75" t="s">
        <v>159</v>
      </c>
      <c r="B71" s="76" t="s">
        <v>92</v>
      </c>
      <c r="C71" s="84">
        <v>1890.7127455189129</v>
      </c>
      <c r="D71" s="84">
        <v>2235.2916868094881</v>
      </c>
      <c r="E71" s="84">
        <v>2760.9062517345601</v>
      </c>
      <c r="F71" s="84">
        <v>3468.5366192078404</v>
      </c>
      <c r="G71" s="84">
        <v>4815.0676773552959</v>
      </c>
      <c r="H71" s="84">
        <v>7472.8803890576082</v>
      </c>
      <c r="I71" s="84">
        <v>11925.766781593056</v>
      </c>
      <c r="J71" s="84">
        <v>17724.494862235151</v>
      </c>
      <c r="K71" s="84">
        <v>23235.202290517926</v>
      </c>
      <c r="L71" s="84">
        <v>28043.858018823121</v>
      </c>
      <c r="M71" s="84">
        <v>30996.88480120993</v>
      </c>
      <c r="N71" s="84">
        <v>32404.869829390373</v>
      </c>
      <c r="O71" s="84">
        <v>34764.070588030016</v>
      </c>
      <c r="P71" s="84">
        <v>31332.836967539635</v>
      </c>
      <c r="Q71" s="84">
        <v>34519.854178190253</v>
      </c>
      <c r="R71" s="84">
        <v>34362.634571267139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47.919195263686092</v>
      </c>
      <c r="D73" s="84">
        <v>59.987270630591993</v>
      </c>
      <c r="E73" s="84">
        <v>71.986164479999999</v>
      </c>
      <c r="F73" s="84">
        <v>91.649051999999998</v>
      </c>
      <c r="G73" s="84">
        <v>125.97455474366399</v>
      </c>
      <c r="H73" s="84">
        <v>601.61684410373334</v>
      </c>
      <c r="I73" s="84">
        <v>2248.2333964375198</v>
      </c>
      <c r="J73" s="84">
        <v>2435.8666672317604</v>
      </c>
      <c r="K73" s="84">
        <v>1426.7355857968319</v>
      </c>
      <c r="L73" s="84">
        <v>884.49860208182395</v>
      </c>
      <c r="M73" s="84">
        <v>796.47824494290398</v>
      </c>
      <c r="N73" s="84">
        <v>352.30965924082466</v>
      </c>
      <c r="O73" s="84">
        <v>175.43852051652186</v>
      </c>
      <c r="P73" s="84">
        <v>145.66795688409547</v>
      </c>
      <c r="Q73" s="84">
        <v>182.12243138606016</v>
      </c>
      <c r="R73" s="84">
        <v>167.23998479442199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294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692356.36148914858</v>
      </c>
      <c r="D2" s="79">
        <v>681326.27590713743</v>
      </c>
      <c r="E2" s="79">
        <v>665012.8516175712</v>
      </c>
      <c r="F2" s="79">
        <v>680971.87371037027</v>
      </c>
      <c r="G2" s="79">
        <v>661937.46274472342</v>
      </c>
      <c r="H2" s="79">
        <v>637926.0097316904</v>
      </c>
      <c r="I2" s="79">
        <v>623502.00090357428</v>
      </c>
      <c r="J2" s="79">
        <v>623111.86612784455</v>
      </c>
      <c r="K2" s="79">
        <v>594407.05106091499</v>
      </c>
      <c r="L2" s="79">
        <v>480778.08373120939</v>
      </c>
      <c r="M2" s="79">
        <v>525853.77754605422</v>
      </c>
      <c r="N2" s="79">
        <v>512695.14273129904</v>
      </c>
      <c r="O2" s="79">
        <v>499886.60102996195</v>
      </c>
      <c r="P2" s="79">
        <v>496438.50151753228</v>
      </c>
      <c r="Q2" s="79">
        <v>488285.0055964581</v>
      </c>
      <c r="R2" s="79">
        <v>489352.86685809534</v>
      </c>
    </row>
    <row r="3" spans="1:18" ht="11.25" customHeight="1" x14ac:dyDescent="0.25">
      <c r="A3" s="53" t="s">
        <v>2</v>
      </c>
      <c r="B3" s="54" t="s">
        <v>3</v>
      </c>
      <c r="C3" s="80">
        <v>207017.76028927832</v>
      </c>
      <c r="D3" s="80">
        <v>195030.08021548501</v>
      </c>
      <c r="E3" s="80">
        <v>184362.78343372952</v>
      </c>
      <c r="F3" s="80">
        <v>191413.21624571263</v>
      </c>
      <c r="G3" s="80">
        <v>184125.78581623101</v>
      </c>
      <c r="H3" s="80">
        <v>175858.13990240081</v>
      </c>
      <c r="I3" s="80">
        <v>177334.29459287616</v>
      </c>
      <c r="J3" s="80">
        <v>179002.58657735775</v>
      </c>
      <c r="K3" s="80">
        <v>168802.73428929661</v>
      </c>
      <c r="L3" s="80">
        <v>126444.74456118121</v>
      </c>
      <c r="M3" s="80">
        <v>146767.87199199013</v>
      </c>
      <c r="N3" s="80">
        <v>148928.34697726177</v>
      </c>
      <c r="O3" s="80">
        <v>144087.97431940984</v>
      </c>
      <c r="P3" s="80">
        <v>142397.18473434562</v>
      </c>
      <c r="Q3" s="80">
        <v>144536.74823525446</v>
      </c>
      <c r="R3" s="80">
        <v>145213.92795077575</v>
      </c>
    </row>
    <row r="4" spans="1:18" ht="11.25" customHeight="1" x14ac:dyDescent="0.25">
      <c r="A4" s="56" t="s">
        <v>125</v>
      </c>
      <c r="B4" s="57" t="s">
        <v>126</v>
      </c>
      <c r="C4" s="3">
        <v>191297.88268185864</v>
      </c>
      <c r="D4" s="3">
        <v>183190.46200378801</v>
      </c>
      <c r="E4" s="3">
        <v>173129.72395758386</v>
      </c>
      <c r="F4" s="3">
        <v>177074.69709463356</v>
      </c>
      <c r="G4" s="3">
        <v>170811.54369420875</v>
      </c>
      <c r="H4" s="3">
        <v>162812.5625008615</v>
      </c>
      <c r="I4" s="3">
        <v>163991.17510830588</v>
      </c>
      <c r="J4" s="3">
        <v>166922.48720935444</v>
      </c>
      <c r="K4" s="3">
        <v>156446.65693703337</v>
      </c>
      <c r="L4" s="3">
        <v>114724.64213666361</v>
      </c>
      <c r="M4" s="3">
        <v>136552.7814404305</v>
      </c>
      <c r="N4" s="3">
        <v>137514.79604070133</v>
      </c>
      <c r="O4" s="3">
        <v>132970.42322995851</v>
      </c>
      <c r="P4" s="3">
        <v>131668.49881999311</v>
      </c>
      <c r="Q4" s="3">
        <v>133863.68911247127</v>
      </c>
      <c r="R4" s="3">
        <v>134905.07551207993</v>
      </c>
    </row>
    <row r="5" spans="1:18" ht="11.25" customHeight="1" x14ac:dyDescent="0.25">
      <c r="A5" s="59" t="s">
        <v>127</v>
      </c>
      <c r="B5" s="60" t="s">
        <v>128</v>
      </c>
      <c r="C5" s="2">
        <v>82939.112054070269</v>
      </c>
      <c r="D5" s="2">
        <v>80805.381817634101</v>
      </c>
      <c r="E5" s="2">
        <v>74600.597618802771</v>
      </c>
      <c r="F5" s="2">
        <v>75798.967502026746</v>
      </c>
      <c r="G5" s="2">
        <v>77487.540273109233</v>
      </c>
      <c r="H5" s="2">
        <v>77285.850360029581</v>
      </c>
      <c r="I5" s="2">
        <v>75906.066081618032</v>
      </c>
      <c r="J5" s="2">
        <v>80479.314408146834</v>
      </c>
      <c r="K5" s="2">
        <v>75864.242246789567</v>
      </c>
      <c r="L5" s="2">
        <v>54075.570704919337</v>
      </c>
      <c r="M5" s="2">
        <v>69793.034047366265</v>
      </c>
      <c r="N5" s="2">
        <v>71900.036300813648</v>
      </c>
      <c r="O5" s="2">
        <v>72443.711091955178</v>
      </c>
      <c r="P5" s="2">
        <v>72964.677789175956</v>
      </c>
      <c r="Q5" s="2">
        <v>77343.918022473648</v>
      </c>
      <c r="R5" s="2">
        <v>80591.604360299694</v>
      </c>
    </row>
    <row r="6" spans="1:18" ht="11.25" customHeight="1" x14ac:dyDescent="0.25">
      <c r="A6" s="61" t="s">
        <v>4</v>
      </c>
      <c r="B6" s="62" t="s">
        <v>5</v>
      </c>
      <c r="C6" s="1">
        <v>233.37598076995707</v>
      </c>
      <c r="D6" s="1">
        <v>226.57849899930088</v>
      </c>
      <c r="E6" s="1">
        <v>560.55697418503462</v>
      </c>
      <c r="F6" s="1">
        <v>3624.0826606286441</v>
      </c>
      <c r="G6" s="1">
        <v>1818.7364840412693</v>
      </c>
      <c r="H6" s="1">
        <v>2538.9093928393845</v>
      </c>
      <c r="I6" s="1">
        <v>2595.1770956597961</v>
      </c>
      <c r="J6" s="1">
        <v>2834.1924354085054</v>
      </c>
      <c r="K6" s="1">
        <v>2833.5131516012557</v>
      </c>
      <c r="L6" s="1">
        <v>1891.6300775082693</v>
      </c>
      <c r="M6" s="1">
        <v>3097.0894267315311</v>
      </c>
      <c r="N6" s="1">
        <v>7739.2548284397844</v>
      </c>
      <c r="O6" s="1">
        <v>8082.1790682336014</v>
      </c>
      <c r="P6" s="1">
        <v>8692.8206487000753</v>
      </c>
      <c r="Q6" s="1">
        <v>6362.4139942865631</v>
      </c>
      <c r="R6" s="1">
        <v>7332.9731280045071</v>
      </c>
    </row>
    <row r="7" spans="1:18" ht="11.25" customHeight="1" x14ac:dyDescent="0.25">
      <c r="A7" s="61" t="s">
        <v>6</v>
      </c>
      <c r="B7" s="62" t="s">
        <v>7</v>
      </c>
      <c r="C7" s="1">
        <v>5324.2712319801385</v>
      </c>
      <c r="D7" s="1">
        <v>7138.3774703028375</v>
      </c>
      <c r="E7" s="1">
        <v>6609.4892711597604</v>
      </c>
      <c r="F7" s="1">
        <v>7213.4231949022387</v>
      </c>
      <c r="G7" s="1">
        <v>8357.2256810972158</v>
      </c>
      <c r="H7" s="1">
        <v>9031.5501836679996</v>
      </c>
      <c r="I7" s="1">
        <v>8493.0352752247727</v>
      </c>
      <c r="J7" s="1">
        <v>9538.2664721807123</v>
      </c>
      <c r="K7" s="1">
        <v>8304.6979158010417</v>
      </c>
      <c r="L7" s="1">
        <v>6278.107243929895</v>
      </c>
      <c r="M7" s="1">
        <v>6841.5618841465857</v>
      </c>
      <c r="N7" s="1">
        <v>8075.2857777045965</v>
      </c>
      <c r="O7" s="1">
        <v>9162.8102307156551</v>
      </c>
      <c r="P7" s="1">
        <v>10475.038638034132</v>
      </c>
      <c r="Q7" s="1">
        <v>11256.382695089113</v>
      </c>
      <c r="R7" s="1">
        <v>11264.881758313621</v>
      </c>
    </row>
    <row r="8" spans="1:18" ht="11.25" customHeight="1" x14ac:dyDescent="0.25">
      <c r="A8" s="61" t="s">
        <v>8</v>
      </c>
      <c r="B8" s="62" t="s">
        <v>9</v>
      </c>
      <c r="C8" s="1">
        <v>76800.252473125816</v>
      </c>
      <c r="D8" s="1">
        <v>72868.757663456505</v>
      </c>
      <c r="E8" s="1">
        <v>66937.957284711738</v>
      </c>
      <c r="F8" s="1">
        <v>64480.681039789051</v>
      </c>
      <c r="G8" s="1">
        <v>66727.590242658815</v>
      </c>
      <c r="H8" s="1">
        <v>64596.384940662021</v>
      </c>
      <c r="I8" s="1">
        <v>63373.452092446321</v>
      </c>
      <c r="J8" s="1">
        <v>67334.310844712949</v>
      </c>
      <c r="K8" s="1">
        <v>63683.912842524231</v>
      </c>
      <c r="L8" s="1">
        <v>45295.805410853958</v>
      </c>
      <c r="M8" s="1">
        <v>59084.154296070505</v>
      </c>
      <c r="N8" s="1">
        <v>55401.369995788125</v>
      </c>
      <c r="O8" s="1">
        <v>54074.497009628853</v>
      </c>
      <c r="P8" s="1">
        <v>52669.939029584108</v>
      </c>
      <c r="Q8" s="1">
        <v>58606.166057641676</v>
      </c>
      <c r="R8" s="1">
        <v>60637.544745221436</v>
      </c>
    </row>
    <row r="9" spans="1:18" ht="11.25" customHeight="1" x14ac:dyDescent="0.25">
      <c r="A9" s="61" t="s">
        <v>10</v>
      </c>
      <c r="B9" s="62" t="s">
        <v>11</v>
      </c>
      <c r="C9" s="1">
        <v>581.21236819435921</v>
      </c>
      <c r="D9" s="1">
        <v>571.6681848754788</v>
      </c>
      <c r="E9" s="1">
        <v>492.59408874624012</v>
      </c>
      <c r="F9" s="1">
        <v>480.78060670681202</v>
      </c>
      <c r="G9" s="1">
        <v>583.98786531190797</v>
      </c>
      <c r="H9" s="1">
        <v>1119.0058428601519</v>
      </c>
      <c r="I9" s="1">
        <v>1444.4016182871476</v>
      </c>
      <c r="J9" s="1">
        <v>772.54465584466857</v>
      </c>
      <c r="K9" s="1">
        <v>1042.1183368630077</v>
      </c>
      <c r="L9" s="1">
        <v>610.02797262721208</v>
      </c>
      <c r="M9" s="1">
        <v>770.22844041766905</v>
      </c>
      <c r="N9" s="1">
        <v>684.12569888111921</v>
      </c>
      <c r="O9" s="1">
        <v>1124.2247833770682</v>
      </c>
      <c r="P9" s="1">
        <v>1126.879472857674</v>
      </c>
      <c r="Q9" s="1">
        <v>1118.9552754563106</v>
      </c>
      <c r="R9" s="1">
        <v>1356.2047287601415</v>
      </c>
    </row>
    <row r="10" spans="1:18" ht="11.25" customHeight="1" x14ac:dyDescent="0.25">
      <c r="A10" s="59" t="s">
        <v>12</v>
      </c>
      <c r="B10" s="60" t="s">
        <v>13</v>
      </c>
      <c r="C10" s="2">
        <v>77.125620219398613</v>
      </c>
      <c r="D10" s="2">
        <v>108.58469882130004</v>
      </c>
      <c r="E10" s="2">
        <v>71.436417752699938</v>
      </c>
      <c r="F10" s="2">
        <v>182.87379066059998</v>
      </c>
      <c r="G10" s="2">
        <v>180.01821826170004</v>
      </c>
      <c r="H10" s="2">
        <v>28.56665904198686</v>
      </c>
      <c r="I10" s="2">
        <v>14.287454999999987</v>
      </c>
      <c r="J10" s="2">
        <v>0</v>
      </c>
      <c r="K10" s="2">
        <v>71.437193357399991</v>
      </c>
      <c r="L10" s="2">
        <v>8.5739017455000024</v>
      </c>
      <c r="M10" s="2">
        <v>0</v>
      </c>
      <c r="N10" s="2">
        <v>34.248181403683965</v>
      </c>
      <c r="O10" s="2">
        <v>165.66825118619511</v>
      </c>
      <c r="P10" s="2">
        <v>62.859621700080766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107505.795280679</v>
      </c>
      <c r="D11" s="2">
        <v>102151.81676138219</v>
      </c>
      <c r="E11" s="2">
        <v>98132.306796355333</v>
      </c>
      <c r="F11" s="2">
        <v>100825.25375496743</v>
      </c>
      <c r="G11" s="2">
        <v>92745.626840088124</v>
      </c>
      <c r="H11" s="2">
        <v>85066.053284432768</v>
      </c>
      <c r="I11" s="2">
        <v>87870.121835636863</v>
      </c>
      <c r="J11" s="2">
        <v>86047.79854833828</v>
      </c>
      <c r="K11" s="2">
        <v>79948.149776175604</v>
      </c>
      <c r="L11" s="2">
        <v>59916.419857189816</v>
      </c>
      <c r="M11" s="2">
        <v>66485.939591748902</v>
      </c>
      <c r="N11" s="2">
        <v>65096.701954770651</v>
      </c>
      <c r="O11" s="2">
        <v>59859.011401654876</v>
      </c>
      <c r="P11" s="2">
        <v>58090.264880083945</v>
      </c>
      <c r="Q11" s="2">
        <v>55990.416821797808</v>
      </c>
      <c r="R11" s="2">
        <v>54094.482319646238</v>
      </c>
    </row>
    <row r="12" spans="1:18" ht="11.25" customHeight="1" x14ac:dyDescent="0.25">
      <c r="A12" s="61" t="s">
        <v>14</v>
      </c>
      <c r="B12" s="62" t="s">
        <v>15</v>
      </c>
      <c r="C12" s="1">
        <v>107505.795280679</v>
      </c>
      <c r="D12" s="1">
        <v>102151.81676138219</v>
      </c>
      <c r="E12" s="1">
        <v>98132.306796355333</v>
      </c>
      <c r="F12" s="1">
        <v>100825.25375496743</v>
      </c>
      <c r="G12" s="1">
        <v>92745.626840088124</v>
      </c>
      <c r="H12" s="1">
        <v>85066.053284432768</v>
      </c>
      <c r="I12" s="1">
        <v>87870.121835636863</v>
      </c>
      <c r="J12" s="1">
        <v>86047.79854833828</v>
      </c>
      <c r="K12" s="1">
        <v>79948.149776175604</v>
      </c>
      <c r="L12" s="1">
        <v>59916.419857189816</v>
      </c>
      <c r="M12" s="1">
        <v>66485.939591748902</v>
      </c>
      <c r="N12" s="1">
        <v>65096.701954770651</v>
      </c>
      <c r="O12" s="1">
        <v>59859.011401654876</v>
      </c>
      <c r="P12" s="1">
        <v>58090.264880083945</v>
      </c>
      <c r="Q12" s="1">
        <v>55990.416821797808</v>
      </c>
      <c r="R12" s="1">
        <v>54094.482319646238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775.84972688997436</v>
      </c>
      <c r="D14" s="2">
        <v>124.67872595041203</v>
      </c>
      <c r="E14" s="2">
        <v>325.38312467308805</v>
      </c>
      <c r="F14" s="2">
        <v>267.60204697878004</v>
      </c>
      <c r="G14" s="2">
        <v>398.35836274964413</v>
      </c>
      <c r="H14" s="2">
        <v>432.09219735715141</v>
      </c>
      <c r="I14" s="2">
        <v>200.69973605098801</v>
      </c>
      <c r="J14" s="2">
        <v>395.37425286932404</v>
      </c>
      <c r="K14" s="2">
        <v>562.82772071088016</v>
      </c>
      <c r="L14" s="2">
        <v>724.07767280893222</v>
      </c>
      <c r="M14" s="2">
        <v>273.80780131533936</v>
      </c>
      <c r="N14" s="2">
        <v>483.80960371340853</v>
      </c>
      <c r="O14" s="2">
        <v>502.0324851622866</v>
      </c>
      <c r="P14" s="2">
        <v>550.69652903311169</v>
      </c>
      <c r="Q14" s="2">
        <v>529.35426819983184</v>
      </c>
      <c r="R14" s="2">
        <v>218.98883213395996</v>
      </c>
    </row>
    <row r="15" spans="1:18" ht="11.25" customHeight="1" x14ac:dyDescent="0.25">
      <c r="A15" s="63" t="s">
        <v>131</v>
      </c>
      <c r="B15" s="57" t="s">
        <v>132</v>
      </c>
      <c r="C15" s="3">
        <v>15490.130702231636</v>
      </c>
      <c r="D15" s="3">
        <v>11625.820923064321</v>
      </c>
      <c r="E15" s="3">
        <v>11050.927384641296</v>
      </c>
      <c r="F15" s="3">
        <v>14191.379998193341</v>
      </c>
      <c r="G15" s="3">
        <v>13085.125270225022</v>
      </c>
      <c r="H15" s="3">
        <v>12710.520490421308</v>
      </c>
      <c r="I15" s="3">
        <v>13081.323505309558</v>
      </c>
      <c r="J15" s="3">
        <v>11718.6239078046</v>
      </c>
      <c r="K15" s="3">
        <v>12015.157713492959</v>
      </c>
      <c r="L15" s="3">
        <v>11533.018950064261</v>
      </c>
      <c r="M15" s="3">
        <v>10031.429603138989</v>
      </c>
      <c r="N15" s="3">
        <v>11086.542541172341</v>
      </c>
      <c r="O15" s="3">
        <v>10892.782308601056</v>
      </c>
      <c r="P15" s="3">
        <v>10545.054356239203</v>
      </c>
      <c r="Q15" s="3">
        <v>10517.923519267692</v>
      </c>
      <c r="R15" s="3">
        <v>10238.881435470084</v>
      </c>
    </row>
    <row r="16" spans="1:18" ht="11.25" customHeight="1" x14ac:dyDescent="0.25">
      <c r="A16" s="59" t="s">
        <v>20</v>
      </c>
      <c r="B16" s="60" t="s">
        <v>21</v>
      </c>
      <c r="C16" s="2">
        <v>8814.0557983187755</v>
      </c>
      <c r="D16" s="2">
        <v>5260.9716584737207</v>
      </c>
      <c r="E16" s="2">
        <v>5180.1766979050799</v>
      </c>
      <c r="F16" s="2">
        <v>6827.08443571512</v>
      </c>
      <c r="G16" s="2">
        <v>5699.6416673766016</v>
      </c>
      <c r="H16" s="2">
        <v>5911.4983105767496</v>
      </c>
      <c r="I16" s="2">
        <v>6051.9552138439203</v>
      </c>
      <c r="J16" s="2">
        <v>4354.2495445168797</v>
      </c>
      <c r="K16" s="2">
        <v>4708.9394755401599</v>
      </c>
      <c r="L16" s="2">
        <v>5329.8007149160794</v>
      </c>
      <c r="M16" s="2">
        <v>3052.6005482667638</v>
      </c>
      <c r="N16" s="2">
        <v>3158.3307441548432</v>
      </c>
      <c r="O16" s="2">
        <v>3177.1758102626227</v>
      </c>
      <c r="P16" s="2">
        <v>2924.0717498051181</v>
      </c>
      <c r="Q16" s="2">
        <v>2791.1019673879046</v>
      </c>
      <c r="R16" s="2">
        <v>2739.0347058044358</v>
      </c>
    </row>
    <row r="17" spans="1:18" ht="11.25" customHeight="1" x14ac:dyDescent="0.25">
      <c r="A17" s="64" t="s">
        <v>23</v>
      </c>
      <c r="B17" s="60" t="s">
        <v>24</v>
      </c>
      <c r="C17" s="2">
        <v>1342.6588841353553</v>
      </c>
      <c r="D17" s="2">
        <v>1431.7293402504001</v>
      </c>
      <c r="E17" s="2">
        <v>1300.3398500263202</v>
      </c>
      <c r="F17" s="2">
        <v>1316.9182064306401</v>
      </c>
      <c r="G17" s="2">
        <v>1075.0674515479197</v>
      </c>
      <c r="H17" s="2">
        <v>1050.2978219921379</v>
      </c>
      <c r="I17" s="2">
        <v>1330.9830970041598</v>
      </c>
      <c r="J17" s="2">
        <v>1366.1362920916799</v>
      </c>
      <c r="K17" s="2">
        <v>1278.5439051367198</v>
      </c>
      <c r="L17" s="2">
        <v>973.15671938256014</v>
      </c>
      <c r="M17" s="2">
        <v>1132.3887110412536</v>
      </c>
      <c r="N17" s="2">
        <v>1096.8236626462335</v>
      </c>
      <c r="O17" s="2">
        <v>919.36559949802256</v>
      </c>
      <c r="P17" s="2">
        <v>803.39069155495201</v>
      </c>
      <c r="Q17" s="2">
        <v>885.89574586456467</v>
      </c>
      <c r="R17" s="2">
        <v>826.8289981590126</v>
      </c>
    </row>
    <row r="18" spans="1:18" ht="11.25" customHeight="1" x14ac:dyDescent="0.25">
      <c r="A18" s="65" t="s">
        <v>133</v>
      </c>
      <c r="B18" s="60" t="s">
        <v>22</v>
      </c>
      <c r="C18" s="2">
        <v>5331.2957312229419</v>
      </c>
      <c r="D18" s="2">
        <v>4930.9009203401993</v>
      </c>
      <c r="E18" s="2">
        <v>4570.4108367098988</v>
      </c>
      <c r="F18" s="2">
        <v>6045.1634113767013</v>
      </c>
      <c r="G18" s="2">
        <v>6308.1984787028996</v>
      </c>
      <c r="H18" s="2">
        <v>5746.6043359266114</v>
      </c>
      <c r="I18" s="2">
        <v>5696.1652584797985</v>
      </c>
      <c r="J18" s="2">
        <v>5996.0189340557981</v>
      </c>
      <c r="K18" s="2">
        <v>6025.4595005436004</v>
      </c>
      <c r="L18" s="2">
        <v>5227.8467722533005</v>
      </c>
      <c r="M18" s="2">
        <v>5842.200241071625</v>
      </c>
      <c r="N18" s="2">
        <v>6825.027612308746</v>
      </c>
      <c r="O18" s="2">
        <v>6789.8832772557789</v>
      </c>
      <c r="P18" s="2">
        <v>6813.3519854863544</v>
      </c>
      <c r="Q18" s="2">
        <v>6836.6852716402755</v>
      </c>
      <c r="R18" s="2">
        <v>6670.8972682009962</v>
      </c>
    </row>
    <row r="19" spans="1:18" ht="11.25" customHeight="1" x14ac:dyDescent="0.25">
      <c r="A19" s="64" t="s">
        <v>25</v>
      </c>
      <c r="B19" s="60" t="s">
        <v>26</v>
      </c>
      <c r="C19" s="2">
        <v>2.120288554563162</v>
      </c>
      <c r="D19" s="2">
        <v>2.219004</v>
      </c>
      <c r="E19" s="2">
        <v>0</v>
      </c>
      <c r="F19" s="2">
        <v>2.2139446708800024</v>
      </c>
      <c r="G19" s="2">
        <v>2.2176725975999951</v>
      </c>
      <c r="H19" s="2">
        <v>2.1200219258087407</v>
      </c>
      <c r="I19" s="2">
        <v>2.2199359816799964</v>
      </c>
      <c r="J19" s="2">
        <v>2.2191371402399951</v>
      </c>
      <c r="K19" s="2">
        <v>2.2148322724800003</v>
      </c>
      <c r="L19" s="2">
        <v>2.2147435123200037</v>
      </c>
      <c r="M19" s="2">
        <v>4.2401027593482254</v>
      </c>
      <c r="N19" s="2">
        <v>6.3605220625147538</v>
      </c>
      <c r="O19" s="2">
        <v>6.3576215846302615</v>
      </c>
      <c r="P19" s="2">
        <v>4.2399293927787056</v>
      </c>
      <c r="Q19" s="2">
        <v>4.2405343749456357</v>
      </c>
      <c r="R19" s="2">
        <v>2.120463305639416</v>
      </c>
    </row>
    <row r="20" spans="1:18" ht="11.25" customHeight="1" x14ac:dyDescent="0.25">
      <c r="A20" s="56" t="s">
        <v>27</v>
      </c>
      <c r="B20" s="57" t="s">
        <v>28</v>
      </c>
      <c r="C20" s="3">
        <v>229.74690518810851</v>
      </c>
      <c r="D20" s="3">
        <v>213.79728863268002</v>
      </c>
      <c r="E20" s="3">
        <v>182.13209150436001</v>
      </c>
      <c r="F20" s="3">
        <v>147.13915288571999</v>
      </c>
      <c r="G20" s="3">
        <v>229.11685179732001</v>
      </c>
      <c r="H20" s="3">
        <v>335.05691111796216</v>
      </c>
      <c r="I20" s="3">
        <v>261.79597926072</v>
      </c>
      <c r="J20" s="3">
        <v>361.47546019871999</v>
      </c>
      <c r="K20" s="3">
        <v>340.91963877024</v>
      </c>
      <c r="L20" s="3">
        <v>187.08347445336</v>
      </c>
      <c r="M20" s="3">
        <v>183.66094842061457</v>
      </c>
      <c r="N20" s="3">
        <v>327.00839538804178</v>
      </c>
      <c r="O20" s="3">
        <v>224.76878085027158</v>
      </c>
      <c r="P20" s="3">
        <v>183.63155811331245</v>
      </c>
      <c r="Q20" s="3">
        <v>155.13560351548571</v>
      </c>
      <c r="R20" s="3">
        <v>69.971003225723265</v>
      </c>
    </row>
    <row r="21" spans="1:18" ht="11.25" customHeight="1" x14ac:dyDescent="0.25">
      <c r="A21" s="53" t="s">
        <v>29</v>
      </c>
      <c r="B21" s="54" t="s">
        <v>30</v>
      </c>
      <c r="C21" s="80">
        <v>160657.05273682257</v>
      </c>
      <c r="D21" s="80">
        <v>164932.93222734815</v>
      </c>
      <c r="E21" s="80">
        <v>161426.5064257677</v>
      </c>
      <c r="F21" s="80">
        <v>166161.92268827354</v>
      </c>
      <c r="G21" s="80">
        <v>160049.66958537413</v>
      </c>
      <c r="H21" s="80">
        <v>152781.61985439507</v>
      </c>
      <c r="I21" s="80">
        <v>149804.04496177949</v>
      </c>
      <c r="J21" s="80">
        <v>147872.04037832067</v>
      </c>
      <c r="K21" s="80">
        <v>138850.18773143191</v>
      </c>
      <c r="L21" s="80">
        <v>116188.70362805841</v>
      </c>
      <c r="M21" s="80">
        <v>112741.56542438854</v>
      </c>
      <c r="N21" s="80">
        <v>103572.2354802343</v>
      </c>
      <c r="O21" s="80">
        <v>96269.524365837191</v>
      </c>
      <c r="P21" s="80">
        <v>86316.889239057389</v>
      </c>
      <c r="Q21" s="80">
        <v>81970.885384475216</v>
      </c>
      <c r="R21" s="80">
        <v>84093.650210758555</v>
      </c>
    </row>
    <row r="22" spans="1:18" ht="11.25" customHeight="1" x14ac:dyDescent="0.25">
      <c r="A22" s="56" t="s">
        <v>134</v>
      </c>
      <c r="B22" s="57" t="s">
        <v>135</v>
      </c>
      <c r="C22" s="3">
        <v>39.950300124573673</v>
      </c>
      <c r="D22" s="3">
        <v>52.464367430802298</v>
      </c>
      <c r="E22" s="3">
        <v>54.62578019646822</v>
      </c>
      <c r="F22" s="3">
        <v>46.340604993827299</v>
      </c>
      <c r="G22" s="3">
        <v>49.410327314142179</v>
      </c>
      <c r="H22" s="3">
        <v>43.027125269342406</v>
      </c>
      <c r="I22" s="3">
        <v>40.201651381043021</v>
      </c>
      <c r="J22" s="3">
        <v>168.41279807594088</v>
      </c>
      <c r="K22" s="3">
        <v>37.133923861509089</v>
      </c>
      <c r="L22" s="3">
        <v>78.399618014802002</v>
      </c>
      <c r="M22" s="3">
        <v>40.162443604227612</v>
      </c>
      <c r="N22" s="3">
        <v>37.016500000022127</v>
      </c>
      <c r="O22" s="3">
        <v>43.2257625247871</v>
      </c>
      <c r="P22" s="3">
        <v>46.419519314719352</v>
      </c>
      <c r="Q22" s="3">
        <v>34.115180518611851</v>
      </c>
      <c r="R22" s="3">
        <v>19.067363210381611</v>
      </c>
    </row>
    <row r="23" spans="1:18" ht="11.25" customHeight="1" x14ac:dyDescent="0.25">
      <c r="A23" s="59" t="s">
        <v>136</v>
      </c>
      <c r="B23" s="60" t="s">
        <v>137</v>
      </c>
      <c r="C23" s="2">
        <v>39.950300124573673</v>
      </c>
      <c r="D23" s="2">
        <v>52.464367430802298</v>
      </c>
      <c r="E23" s="2">
        <v>54.62578019646822</v>
      </c>
      <c r="F23" s="2">
        <v>46.340604993827299</v>
      </c>
      <c r="G23" s="2">
        <v>49.410327314142179</v>
      </c>
      <c r="H23" s="2">
        <v>43.027125269342406</v>
      </c>
      <c r="I23" s="2">
        <v>40.201651381043021</v>
      </c>
      <c r="J23" s="2">
        <v>168.41279807594088</v>
      </c>
      <c r="K23" s="2">
        <v>37.133923861509089</v>
      </c>
      <c r="L23" s="2">
        <v>78.399618014802002</v>
      </c>
      <c r="M23" s="2">
        <v>40.162443604227612</v>
      </c>
      <c r="N23" s="2">
        <v>37.016500000022127</v>
      </c>
      <c r="O23" s="2">
        <v>43.2257625247871</v>
      </c>
      <c r="P23" s="2">
        <v>46.419519314719352</v>
      </c>
      <c r="Q23" s="2">
        <v>34.115180518611851</v>
      </c>
      <c r="R23" s="2">
        <v>19.067363210381611</v>
      </c>
    </row>
    <row r="24" spans="1:18" ht="11.25" customHeight="1" x14ac:dyDescent="0.25">
      <c r="A24" s="61" t="s">
        <v>31</v>
      </c>
      <c r="B24" s="62" t="s">
        <v>32</v>
      </c>
      <c r="C24" s="1">
        <v>39.950300124573673</v>
      </c>
      <c r="D24" s="1">
        <v>52.464367430802298</v>
      </c>
      <c r="E24" s="1">
        <v>54.62578019646822</v>
      </c>
      <c r="F24" s="1">
        <v>46.340604993827299</v>
      </c>
      <c r="G24" s="1">
        <v>49.410327314142179</v>
      </c>
      <c r="H24" s="1">
        <v>43.027125269342406</v>
      </c>
      <c r="I24" s="1">
        <v>40.201651381043021</v>
      </c>
      <c r="J24" s="1">
        <v>40.203155153924868</v>
      </c>
      <c r="K24" s="1">
        <v>37.133923861509089</v>
      </c>
      <c r="L24" s="1">
        <v>37.134046618481989</v>
      </c>
      <c r="M24" s="1">
        <v>37.016516730722259</v>
      </c>
      <c r="N24" s="1">
        <v>37.016500000022127</v>
      </c>
      <c r="O24" s="1">
        <v>36.869919603656456</v>
      </c>
      <c r="P24" s="1">
        <v>36.869899999993386</v>
      </c>
      <c r="Q24" s="1">
        <v>21.403606277184224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128.209642922016</v>
      </c>
      <c r="K25" s="1">
        <v>0</v>
      </c>
      <c r="L25" s="1">
        <v>41.265571396320006</v>
      </c>
      <c r="M25" s="1">
        <v>3.1459268735053514</v>
      </c>
      <c r="N25" s="1">
        <v>0</v>
      </c>
      <c r="O25" s="1">
        <v>6.3558429211306482</v>
      </c>
      <c r="P25" s="1">
        <v>9.5496193147259696</v>
      </c>
      <c r="Q25" s="1">
        <v>12.71157424142763</v>
      </c>
      <c r="R25" s="1">
        <v>19.067363210381611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160617.10243669798</v>
      </c>
      <c r="D30" s="3">
        <v>164880.46785991738</v>
      </c>
      <c r="E30" s="3">
        <v>161371.88064557125</v>
      </c>
      <c r="F30" s="3">
        <v>166115.58208327973</v>
      </c>
      <c r="G30" s="3">
        <v>160000.25925805996</v>
      </c>
      <c r="H30" s="3">
        <v>152738.5927291257</v>
      </c>
      <c r="I30" s="3">
        <v>149763.84331039852</v>
      </c>
      <c r="J30" s="3">
        <v>147703.62758024473</v>
      </c>
      <c r="K30" s="3">
        <v>138813.05380757042</v>
      </c>
      <c r="L30" s="3">
        <v>116110.3040100436</v>
      </c>
      <c r="M30" s="3">
        <v>112701.4029807843</v>
      </c>
      <c r="N30" s="3">
        <v>103535.21898023428</v>
      </c>
      <c r="O30" s="3">
        <v>96226.298603312403</v>
      </c>
      <c r="P30" s="3">
        <v>86270.469719742672</v>
      </c>
      <c r="Q30" s="3">
        <v>81936.770203956607</v>
      </c>
      <c r="R30" s="3">
        <v>84074.582847548183</v>
      </c>
    </row>
    <row r="31" spans="1:18" ht="11.25" customHeight="1" x14ac:dyDescent="0.25">
      <c r="A31" s="59" t="s">
        <v>142</v>
      </c>
      <c r="B31" s="60" t="s">
        <v>143</v>
      </c>
      <c r="C31" s="2">
        <v>7263.3507870451758</v>
      </c>
      <c r="D31" s="2">
        <v>7954.4996700658567</v>
      </c>
      <c r="E31" s="2">
        <v>8604.1859377014753</v>
      </c>
      <c r="F31" s="2">
        <v>10259.159537924064</v>
      </c>
      <c r="G31" s="2">
        <v>9163.9578296528634</v>
      </c>
      <c r="H31" s="2">
        <v>8234.3880727641153</v>
      </c>
      <c r="I31" s="2">
        <v>9295.8081420286107</v>
      </c>
      <c r="J31" s="2">
        <v>11006.780396567041</v>
      </c>
      <c r="K31" s="2">
        <v>9601.2878408228189</v>
      </c>
      <c r="L31" s="2">
        <v>8548.3087277160957</v>
      </c>
      <c r="M31" s="2">
        <v>8711.0057002344365</v>
      </c>
      <c r="N31" s="2">
        <v>7988.8819092173198</v>
      </c>
      <c r="O31" s="2">
        <v>7910.6190025220239</v>
      </c>
      <c r="P31" s="2">
        <v>7719.5486754988842</v>
      </c>
      <c r="Q31" s="2">
        <v>7821.3325052263772</v>
      </c>
      <c r="R31" s="2">
        <v>7748.2563203732234</v>
      </c>
    </row>
    <row r="32" spans="1:18" ht="11.25" customHeight="1" x14ac:dyDescent="0.25">
      <c r="A32" s="61" t="s">
        <v>144</v>
      </c>
      <c r="B32" s="62" t="s">
        <v>41</v>
      </c>
      <c r="C32" s="1">
        <v>7019.4167854530197</v>
      </c>
      <c r="D32" s="1">
        <v>7704.575678559745</v>
      </c>
      <c r="E32" s="1">
        <v>8384.7064348915228</v>
      </c>
      <c r="F32" s="1">
        <v>10030.404568919039</v>
      </c>
      <c r="G32" s="1">
        <v>8898.8160426923514</v>
      </c>
      <c r="H32" s="1">
        <v>7981.2131889873954</v>
      </c>
      <c r="I32" s="1">
        <v>9087.9463899072016</v>
      </c>
      <c r="J32" s="1">
        <v>10841.201910026497</v>
      </c>
      <c r="K32" s="1">
        <v>9574.9828091320342</v>
      </c>
      <c r="L32" s="1">
        <v>8548.3087277160957</v>
      </c>
      <c r="M32" s="1">
        <v>8711.0057002344365</v>
      </c>
      <c r="N32" s="1">
        <v>7988.8819092173198</v>
      </c>
      <c r="O32" s="1">
        <v>7910.6190025220239</v>
      </c>
      <c r="P32" s="1">
        <v>7719.5486754988842</v>
      </c>
      <c r="Q32" s="1">
        <v>7821.3325052263772</v>
      </c>
      <c r="R32" s="1">
        <v>7748.2563203732234</v>
      </c>
    </row>
    <row r="33" spans="1:18" ht="11.25" customHeight="1" x14ac:dyDescent="0.25">
      <c r="A33" s="61" t="s">
        <v>42</v>
      </c>
      <c r="B33" s="62" t="s">
        <v>43</v>
      </c>
      <c r="C33" s="1">
        <v>243.93400159215608</v>
      </c>
      <c r="D33" s="1">
        <v>249.92399150611206</v>
      </c>
      <c r="E33" s="1">
        <v>219.47950280995204</v>
      </c>
      <c r="F33" s="1">
        <v>228.75496900502404</v>
      </c>
      <c r="G33" s="1">
        <v>265.14178696051204</v>
      </c>
      <c r="H33" s="1">
        <v>253.17488377672063</v>
      </c>
      <c r="I33" s="1">
        <v>207.86175212140805</v>
      </c>
      <c r="J33" s="1">
        <v>165.57848654054402</v>
      </c>
      <c r="K33" s="1">
        <v>26.305031690784002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13865.137820986105</v>
      </c>
      <c r="D34" s="2">
        <v>12632.896708272983</v>
      </c>
      <c r="E34" s="2">
        <v>12380.831086296232</v>
      </c>
      <c r="F34" s="2">
        <v>11993.462500415542</v>
      </c>
      <c r="G34" s="2">
        <v>10676.471334263819</v>
      </c>
      <c r="H34" s="2">
        <v>10566.486864835555</v>
      </c>
      <c r="I34" s="2">
        <v>11228.173081334282</v>
      </c>
      <c r="J34" s="2">
        <v>11260.604106063503</v>
      </c>
      <c r="K34" s="2">
        <v>9656.5867811709468</v>
      </c>
      <c r="L34" s="2">
        <v>8864.5325161774672</v>
      </c>
      <c r="M34" s="2">
        <v>9211.6268076228225</v>
      </c>
      <c r="N34" s="2">
        <v>9109.1190341467009</v>
      </c>
      <c r="O34" s="2">
        <v>8137.4090000420474</v>
      </c>
      <c r="P34" s="2">
        <v>6826.4825094796124</v>
      </c>
      <c r="Q34" s="2">
        <v>7378.4169351772998</v>
      </c>
      <c r="R34" s="2">
        <v>7480.5724747643362</v>
      </c>
    </row>
    <row r="35" spans="1:18" ht="11.25" customHeight="1" x14ac:dyDescent="0.25">
      <c r="A35" s="59" t="s">
        <v>145</v>
      </c>
      <c r="B35" s="60" t="s">
        <v>146</v>
      </c>
      <c r="C35" s="2">
        <v>341.67515926373159</v>
      </c>
      <c r="D35" s="2">
        <v>298.58499382648478</v>
      </c>
      <c r="E35" s="2">
        <v>942.10745550692366</v>
      </c>
      <c r="F35" s="2">
        <v>1123.236729573842</v>
      </c>
      <c r="G35" s="2">
        <v>1106.6397720963439</v>
      </c>
      <c r="H35" s="2">
        <v>1120.7129846996354</v>
      </c>
      <c r="I35" s="2">
        <v>1032.9186792133435</v>
      </c>
      <c r="J35" s="2">
        <v>1325.3428940154511</v>
      </c>
      <c r="K35" s="2">
        <v>853.32185119288749</v>
      </c>
      <c r="L35" s="2">
        <v>863.19369480959699</v>
      </c>
      <c r="M35" s="2">
        <v>655.51036557970554</v>
      </c>
      <c r="N35" s="2">
        <v>182.95460063870794</v>
      </c>
      <c r="O35" s="2">
        <v>1503.4635427635626</v>
      </c>
      <c r="P35" s="2">
        <v>1006.2342624771184</v>
      </c>
      <c r="Q35" s="2">
        <v>1018.1502336652247</v>
      </c>
      <c r="R35" s="2">
        <v>154.95420818172772</v>
      </c>
    </row>
    <row r="36" spans="1:18" ht="11.25" customHeight="1" x14ac:dyDescent="0.25">
      <c r="A36" s="66" t="s">
        <v>45</v>
      </c>
      <c r="B36" s="62" t="s">
        <v>46</v>
      </c>
      <c r="C36" s="1">
        <v>338.59516369489245</v>
      </c>
      <c r="D36" s="1">
        <v>295.36637457928481</v>
      </c>
      <c r="E36" s="1">
        <v>938.88971548772372</v>
      </c>
      <c r="F36" s="1">
        <v>1120.0145934146421</v>
      </c>
      <c r="G36" s="1">
        <v>1103.415877481144</v>
      </c>
      <c r="H36" s="1">
        <v>1120.7129846996354</v>
      </c>
      <c r="I36" s="1">
        <v>1032.9186792133435</v>
      </c>
      <c r="J36" s="1">
        <v>1325.3428940154511</v>
      </c>
      <c r="K36" s="1">
        <v>853.32185119288749</v>
      </c>
      <c r="L36" s="1">
        <v>863.19369480959699</v>
      </c>
      <c r="M36" s="1">
        <v>655.51036557970554</v>
      </c>
      <c r="N36" s="1">
        <v>182.95460063870794</v>
      </c>
      <c r="O36" s="1">
        <v>1503.4635427635626</v>
      </c>
      <c r="P36" s="1">
        <v>1006.2342624771184</v>
      </c>
      <c r="Q36" s="1">
        <v>1018.1502336652247</v>
      </c>
      <c r="R36" s="1">
        <v>154.95420818172772</v>
      </c>
    </row>
    <row r="37" spans="1:18" ht="11.25" customHeight="1" x14ac:dyDescent="0.25">
      <c r="A37" s="61" t="s">
        <v>47</v>
      </c>
      <c r="B37" s="62" t="s">
        <v>48</v>
      </c>
      <c r="C37" s="1">
        <v>3.0799955688391498</v>
      </c>
      <c r="D37" s="1">
        <v>3.2186192472000146</v>
      </c>
      <c r="E37" s="1">
        <v>3.2177400191999852</v>
      </c>
      <c r="F37" s="1">
        <v>3.2221361592000064</v>
      </c>
      <c r="G37" s="1">
        <v>3.2238946152000021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4555.222678006493</v>
      </c>
      <c r="D38" s="2">
        <v>5353.9980107524589</v>
      </c>
      <c r="E38" s="2">
        <v>4556.923343663183</v>
      </c>
      <c r="F38" s="2">
        <v>4548.3057014132501</v>
      </c>
      <c r="G38" s="2">
        <v>5194.5836854170593</v>
      </c>
      <c r="H38" s="2">
        <v>5360.8627859845401</v>
      </c>
      <c r="I38" s="2">
        <v>5495.9822544796525</v>
      </c>
      <c r="J38" s="2">
        <v>4991.9766007934877</v>
      </c>
      <c r="K38" s="2">
        <v>4989.2642519981046</v>
      </c>
      <c r="L38" s="2">
        <v>4990.1224610479348</v>
      </c>
      <c r="M38" s="2">
        <v>5100.3952823092577</v>
      </c>
      <c r="N38" s="2">
        <v>4480.5115252606156</v>
      </c>
      <c r="O38" s="2">
        <v>4468.0957385104257</v>
      </c>
      <c r="P38" s="2">
        <v>4666.3880892611123</v>
      </c>
      <c r="Q38" s="2">
        <v>4267.1468037379746</v>
      </c>
      <c r="R38" s="2">
        <v>4212.3955237418222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148.40161827286323</v>
      </c>
      <c r="D40" s="1">
        <v>154.72944133362265</v>
      </c>
      <c r="E40" s="1">
        <v>160.7513842696678</v>
      </c>
      <c r="F40" s="1">
        <v>151.41951605894198</v>
      </c>
      <c r="G40" s="1">
        <v>162.8595038024248</v>
      </c>
      <c r="H40" s="1">
        <v>185.64564515272025</v>
      </c>
      <c r="I40" s="1">
        <v>198.07401051474784</v>
      </c>
      <c r="J40" s="1">
        <v>65.923724469743121</v>
      </c>
      <c r="K40" s="1">
        <v>49.370846962427223</v>
      </c>
      <c r="L40" s="1">
        <v>43.649874740196985</v>
      </c>
      <c r="M40" s="1">
        <v>68.448948265793888</v>
      </c>
      <c r="N40" s="1">
        <v>56.010327840538203</v>
      </c>
      <c r="O40" s="1">
        <v>40.551712555192545</v>
      </c>
      <c r="P40" s="1">
        <v>46.806483171057323</v>
      </c>
      <c r="Q40" s="1">
        <v>40.62326197413951</v>
      </c>
      <c r="R40" s="1">
        <v>18.981540935273859</v>
      </c>
    </row>
    <row r="41" spans="1:18" ht="11.25" customHeight="1" x14ac:dyDescent="0.25">
      <c r="A41" s="61" t="s">
        <v>49</v>
      </c>
      <c r="B41" s="62" t="s">
        <v>50</v>
      </c>
      <c r="C41" s="1">
        <v>4406.8210597336292</v>
      </c>
      <c r="D41" s="1">
        <v>5199.2685694188358</v>
      </c>
      <c r="E41" s="1">
        <v>4396.1719593935159</v>
      </c>
      <c r="F41" s="1">
        <v>4396.8861853543076</v>
      </c>
      <c r="G41" s="1">
        <v>5031.7241816146343</v>
      </c>
      <c r="H41" s="1">
        <v>5175.21714083182</v>
      </c>
      <c r="I41" s="1">
        <v>5297.9082439649046</v>
      </c>
      <c r="J41" s="1">
        <v>4926.0528763237453</v>
      </c>
      <c r="K41" s="1">
        <v>4939.8934050356775</v>
      </c>
      <c r="L41" s="1">
        <v>4946.4725863077374</v>
      </c>
      <c r="M41" s="1">
        <v>5031.946334043464</v>
      </c>
      <c r="N41" s="1">
        <v>4424.501197420077</v>
      </c>
      <c r="O41" s="1">
        <v>4427.5440259552324</v>
      </c>
      <c r="P41" s="1">
        <v>4619.5816060900552</v>
      </c>
      <c r="Q41" s="1">
        <v>4226.5235417638351</v>
      </c>
      <c r="R41" s="1">
        <v>4193.4139828065481</v>
      </c>
    </row>
    <row r="42" spans="1:18" ht="11.25" customHeight="1" x14ac:dyDescent="0.25">
      <c r="A42" s="64" t="s">
        <v>55</v>
      </c>
      <c r="B42" s="60" t="s">
        <v>56</v>
      </c>
      <c r="C42" s="2">
        <v>35.62414374853843</v>
      </c>
      <c r="D42" s="2">
        <v>32.527499026356004</v>
      </c>
      <c r="E42" s="2">
        <v>32.532992401032004</v>
      </c>
      <c r="F42" s="2">
        <v>22.7092733289</v>
      </c>
      <c r="G42" s="2">
        <v>22.704884767008</v>
      </c>
      <c r="H42" s="2">
        <v>19.497856423047683</v>
      </c>
      <c r="I42" s="2">
        <v>22.706081647524002</v>
      </c>
      <c r="J42" s="2">
        <v>22.711605711444001</v>
      </c>
      <c r="K42" s="2">
        <v>278.31562873225204</v>
      </c>
      <c r="L42" s="2">
        <v>52.784855205875999</v>
      </c>
      <c r="M42" s="2">
        <v>541.84124158832253</v>
      </c>
      <c r="N42" s="2">
        <v>328.52950901574388</v>
      </c>
      <c r="O42" s="2">
        <v>628.63224540967201</v>
      </c>
      <c r="P42" s="2">
        <v>358.94891125176042</v>
      </c>
      <c r="Q42" s="2">
        <v>119.3323531832543</v>
      </c>
      <c r="R42" s="2">
        <v>159.42699896179033</v>
      </c>
    </row>
    <row r="43" spans="1:18" ht="11.25" customHeight="1" x14ac:dyDescent="0.25">
      <c r="A43" s="59" t="s">
        <v>57</v>
      </c>
      <c r="B43" s="60" t="s">
        <v>58</v>
      </c>
      <c r="C43" s="2">
        <v>43412.994143447759</v>
      </c>
      <c r="D43" s="2">
        <v>46706.122219303637</v>
      </c>
      <c r="E43" s="2">
        <v>45145.331758131637</v>
      </c>
      <c r="F43" s="2">
        <v>44727.429841428217</v>
      </c>
      <c r="G43" s="2">
        <v>42164.165912548473</v>
      </c>
      <c r="H43" s="2">
        <v>42210.059985434957</v>
      </c>
      <c r="I43" s="2">
        <v>37614.848106198013</v>
      </c>
      <c r="J43" s="2">
        <v>39098.565485559346</v>
      </c>
      <c r="K43" s="2">
        <v>36661.006441012374</v>
      </c>
      <c r="L43" s="2">
        <v>31808.399151017271</v>
      </c>
      <c r="M43" s="2">
        <v>31581.856778434292</v>
      </c>
      <c r="N43" s="2">
        <v>28888.691317833072</v>
      </c>
      <c r="O43" s="2">
        <v>28383.721029200911</v>
      </c>
      <c r="P43" s="2">
        <v>25853.780051500813</v>
      </c>
      <c r="Q43" s="2">
        <v>24898.187225513473</v>
      </c>
      <c r="R43" s="2">
        <v>26511.235322343822</v>
      </c>
    </row>
    <row r="44" spans="1:18" ht="11.25" customHeight="1" x14ac:dyDescent="0.25">
      <c r="A44" s="59" t="s">
        <v>149</v>
      </c>
      <c r="B44" s="60" t="s">
        <v>59</v>
      </c>
      <c r="C44" s="2">
        <v>59737.627655147022</v>
      </c>
      <c r="D44" s="2">
        <v>59189.715097715962</v>
      </c>
      <c r="E44" s="2">
        <v>55879.060831994037</v>
      </c>
      <c r="F44" s="2">
        <v>56284.364040242057</v>
      </c>
      <c r="G44" s="2">
        <v>51033.548729581926</v>
      </c>
      <c r="H44" s="2">
        <v>44029.217287499458</v>
      </c>
      <c r="I44" s="2">
        <v>45424.792176693416</v>
      </c>
      <c r="J44" s="2">
        <v>42157.842003892445</v>
      </c>
      <c r="K44" s="2">
        <v>38226.680316135367</v>
      </c>
      <c r="L44" s="2">
        <v>29212.48396199902</v>
      </c>
      <c r="M44" s="2">
        <v>25328.778837695962</v>
      </c>
      <c r="N44" s="2">
        <v>22594.614792604039</v>
      </c>
      <c r="O44" s="2">
        <v>18260.380297076961</v>
      </c>
      <c r="P44" s="2">
        <v>16552.864334075635</v>
      </c>
      <c r="Q44" s="2">
        <v>14641.892814798512</v>
      </c>
      <c r="R44" s="2">
        <v>14715.291212721233</v>
      </c>
    </row>
    <row r="45" spans="1:18" ht="11.25" customHeight="1" x14ac:dyDescent="0.25">
      <c r="A45" s="59" t="s">
        <v>150</v>
      </c>
      <c r="B45" s="60" t="s">
        <v>151</v>
      </c>
      <c r="C45" s="2">
        <v>31405.47004905314</v>
      </c>
      <c r="D45" s="2">
        <v>32712.123660953654</v>
      </c>
      <c r="E45" s="2">
        <v>33830.907239876731</v>
      </c>
      <c r="F45" s="2">
        <v>37156.914458953848</v>
      </c>
      <c r="G45" s="2">
        <v>40638.187109732469</v>
      </c>
      <c r="H45" s="2">
        <v>41197.366891484402</v>
      </c>
      <c r="I45" s="2">
        <v>39648.614788803643</v>
      </c>
      <c r="J45" s="2">
        <v>37839.80448764201</v>
      </c>
      <c r="K45" s="2">
        <v>38546.590696505707</v>
      </c>
      <c r="L45" s="2">
        <v>31770.478642070339</v>
      </c>
      <c r="M45" s="2">
        <v>31570.387967319559</v>
      </c>
      <c r="N45" s="2">
        <v>29961.916291518082</v>
      </c>
      <c r="O45" s="2">
        <v>26933.977747786812</v>
      </c>
      <c r="P45" s="2">
        <v>23286.222886197742</v>
      </c>
      <c r="Q45" s="2">
        <v>21792.311332654481</v>
      </c>
      <c r="R45" s="2">
        <v>23092.450786460227</v>
      </c>
    </row>
    <row r="46" spans="1:18" ht="11.25" customHeight="1" x14ac:dyDescent="0.25">
      <c r="A46" s="61" t="s">
        <v>60</v>
      </c>
      <c r="B46" s="62" t="s">
        <v>61</v>
      </c>
      <c r="C46" s="1">
        <v>3.2356898008122084</v>
      </c>
      <c r="D46" s="1">
        <v>6.4446798615119993</v>
      </c>
      <c r="E46" s="1">
        <v>6.4447719292440011</v>
      </c>
      <c r="F46" s="1">
        <v>6.4448639969760002</v>
      </c>
      <c r="G46" s="1">
        <v>6.4448026184879996</v>
      </c>
      <c r="H46" s="1">
        <v>6.4714338441548387</v>
      </c>
      <c r="I46" s="1">
        <v>9.7051358333159996</v>
      </c>
      <c r="J46" s="1">
        <v>16.136281738224</v>
      </c>
      <c r="K46" s="1">
        <v>16.073338098780003</v>
      </c>
      <c r="L46" s="1">
        <v>16.073829126684</v>
      </c>
      <c r="M46" s="1">
        <v>16.166732181834842</v>
      </c>
      <c r="N46" s="1">
        <v>12.900860052487248</v>
      </c>
      <c r="O46" s="1">
        <v>16.15046824125443</v>
      </c>
      <c r="P46" s="1">
        <v>12.920007642159437</v>
      </c>
      <c r="Q46" s="1">
        <v>16.150369137546427</v>
      </c>
      <c r="R46" s="1">
        <v>16.151349686268539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30482.402876105501</v>
      </c>
      <c r="D49" s="1">
        <v>30752.329776070503</v>
      </c>
      <c r="E49" s="1">
        <v>31350.946382086506</v>
      </c>
      <c r="F49" s="1">
        <v>34421.789539144804</v>
      </c>
      <c r="G49" s="1">
        <v>36579.953867184006</v>
      </c>
      <c r="H49" s="1">
        <v>38324.849496596951</v>
      </c>
      <c r="I49" s="1">
        <v>36873.715780161001</v>
      </c>
      <c r="J49" s="1">
        <v>35204.3232466068</v>
      </c>
      <c r="K49" s="1">
        <v>35958.559139053199</v>
      </c>
      <c r="L49" s="1">
        <v>30807.043993206004</v>
      </c>
      <c r="M49" s="1">
        <v>30363.46819556439</v>
      </c>
      <c r="N49" s="1">
        <v>28733.706952560955</v>
      </c>
      <c r="O49" s="1">
        <v>25620.726446587065</v>
      </c>
      <c r="P49" s="1">
        <v>22278.863102661755</v>
      </c>
      <c r="Q49" s="1">
        <v>20248.833040326481</v>
      </c>
      <c r="R49" s="1">
        <v>21620.556366434172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137.71144564102801</v>
      </c>
      <c r="J50" s="1">
        <v>0</v>
      </c>
      <c r="K50" s="1">
        <v>34.371891901512001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919.83148314682876</v>
      </c>
      <c r="D51" s="1">
        <v>1953.3492050216405</v>
      </c>
      <c r="E51" s="1">
        <v>2473.5160858609802</v>
      </c>
      <c r="F51" s="1">
        <v>2728.6800558120726</v>
      </c>
      <c r="G51" s="1">
        <v>4051.7884399299842</v>
      </c>
      <c r="H51" s="1">
        <v>2866.0459610432954</v>
      </c>
      <c r="I51" s="1">
        <v>2627.4824271682915</v>
      </c>
      <c r="J51" s="1">
        <v>2619.3449592969846</v>
      </c>
      <c r="K51" s="1">
        <v>2537.5863274522198</v>
      </c>
      <c r="L51" s="1">
        <v>947.36081973765602</v>
      </c>
      <c r="M51" s="1">
        <v>1190.7530395733286</v>
      </c>
      <c r="N51" s="1">
        <v>1215.3084789046388</v>
      </c>
      <c r="O51" s="1">
        <v>1297.1008329584934</v>
      </c>
      <c r="P51" s="1">
        <v>994.43977589382735</v>
      </c>
      <c r="Q51" s="1">
        <v>1527.3279231904446</v>
      </c>
      <c r="R51" s="1">
        <v>1455.7430703397849</v>
      </c>
    </row>
    <row r="52" spans="1:18" ht="11.25" customHeight="1" x14ac:dyDescent="0.25">
      <c r="A52" s="53" t="s">
        <v>72</v>
      </c>
      <c r="B52" s="54" t="s">
        <v>73</v>
      </c>
      <c r="C52" s="80">
        <v>320188.56852537452</v>
      </c>
      <c r="D52" s="80">
        <v>317259.58039748319</v>
      </c>
      <c r="E52" s="80">
        <v>314900.64361030981</v>
      </c>
      <c r="F52" s="80">
        <v>317584.47647208913</v>
      </c>
      <c r="G52" s="80">
        <v>311242.97454554681</v>
      </c>
      <c r="H52" s="80">
        <v>302646.54844812071</v>
      </c>
      <c r="I52" s="80">
        <v>288712.58975240687</v>
      </c>
      <c r="J52" s="80">
        <v>288062.67093248211</v>
      </c>
      <c r="K52" s="80">
        <v>274562.78612496221</v>
      </c>
      <c r="L52" s="80">
        <v>225050.48473079788</v>
      </c>
      <c r="M52" s="80">
        <v>252129.99077865062</v>
      </c>
      <c r="N52" s="80">
        <v>245484.81896541332</v>
      </c>
      <c r="O52" s="80">
        <v>245287.47010875063</v>
      </c>
      <c r="P52" s="80">
        <v>251973.32787545936</v>
      </c>
      <c r="Q52" s="80">
        <v>244828.85543835105</v>
      </c>
      <c r="R52" s="80">
        <v>242596.94176198123</v>
      </c>
    </row>
    <row r="53" spans="1:18" ht="11.25" customHeight="1" x14ac:dyDescent="0.25">
      <c r="A53" s="56" t="s">
        <v>74</v>
      </c>
      <c r="B53" s="57" t="s">
        <v>75</v>
      </c>
      <c r="C53" s="3">
        <v>239082.06860293142</v>
      </c>
      <c r="D53" s="3">
        <v>241057.15583171506</v>
      </c>
      <c r="E53" s="3">
        <v>239767.23244274224</v>
      </c>
      <c r="F53" s="3">
        <v>242739.5501247881</v>
      </c>
      <c r="G53" s="3">
        <v>234944.28517454374</v>
      </c>
      <c r="H53" s="3">
        <v>230514.95628716057</v>
      </c>
      <c r="I53" s="3">
        <v>215753.20622195554</v>
      </c>
      <c r="J53" s="3">
        <v>217901.5853141041</v>
      </c>
      <c r="K53" s="3">
        <v>208890.48738154612</v>
      </c>
      <c r="L53" s="3">
        <v>178051.549320041</v>
      </c>
      <c r="M53" s="3">
        <v>193213.30814244531</v>
      </c>
      <c r="N53" s="3">
        <v>188002.88090909098</v>
      </c>
      <c r="O53" s="3">
        <v>188805.09811877098</v>
      </c>
      <c r="P53" s="3">
        <v>195740.41864671741</v>
      </c>
      <c r="Q53" s="3">
        <v>188912.98548945485</v>
      </c>
      <c r="R53" s="3">
        <v>185595.7560685763</v>
      </c>
    </row>
    <row r="54" spans="1:18" ht="11.25" customHeight="1" x14ac:dyDescent="0.25">
      <c r="A54" s="56" t="s">
        <v>152</v>
      </c>
      <c r="B54" s="57" t="s">
        <v>153</v>
      </c>
      <c r="C54" s="3">
        <v>81106.499922443109</v>
      </c>
      <c r="D54" s="3">
        <v>76202.424565768044</v>
      </c>
      <c r="E54" s="3">
        <v>75133.411167567596</v>
      </c>
      <c r="F54" s="3">
        <v>74844.926347300978</v>
      </c>
      <c r="G54" s="3">
        <v>76298.689371002984</v>
      </c>
      <c r="H54" s="3">
        <v>72131.592160960106</v>
      </c>
      <c r="I54" s="3">
        <v>72959.383530451334</v>
      </c>
      <c r="J54" s="3">
        <v>70161.085618377983</v>
      </c>
      <c r="K54" s="3">
        <v>65672.298743416119</v>
      </c>
      <c r="L54" s="3">
        <v>46998.935410756887</v>
      </c>
      <c r="M54" s="3">
        <v>58916.682636205274</v>
      </c>
      <c r="N54" s="3">
        <v>57481.938056322324</v>
      </c>
      <c r="O54" s="3">
        <v>56482.371989979642</v>
      </c>
      <c r="P54" s="3">
        <v>56232.909228741904</v>
      </c>
      <c r="Q54" s="3">
        <v>55915.869948896179</v>
      </c>
      <c r="R54" s="3">
        <v>57001.185693404943</v>
      </c>
    </row>
    <row r="55" spans="1:18" ht="11.25" customHeight="1" x14ac:dyDescent="0.25">
      <c r="A55" s="59" t="s">
        <v>76</v>
      </c>
      <c r="B55" s="60" t="s">
        <v>77</v>
      </c>
      <c r="C55" s="2">
        <v>7365.443604035464</v>
      </c>
      <c r="D55" s="2">
        <v>6652.5243700463998</v>
      </c>
      <c r="E55" s="2">
        <v>6185.0499212216155</v>
      </c>
      <c r="F55" s="2">
        <v>5703.8584158082085</v>
      </c>
      <c r="G55" s="2">
        <v>5869.7529941931843</v>
      </c>
      <c r="H55" s="2">
        <v>5653.2091632842003</v>
      </c>
      <c r="I55" s="2">
        <v>5920.8719446645919</v>
      </c>
      <c r="J55" s="2">
        <v>5755.8313815374868</v>
      </c>
      <c r="K55" s="2">
        <v>5380.7518621278723</v>
      </c>
      <c r="L55" s="2">
        <v>3946.6678067748003</v>
      </c>
      <c r="M55" s="2">
        <v>4930.330515589505</v>
      </c>
      <c r="N55" s="2">
        <v>5336.5354335694801</v>
      </c>
      <c r="O55" s="2">
        <v>5622.5802808358403</v>
      </c>
      <c r="P55" s="2">
        <v>5170.4467912075306</v>
      </c>
      <c r="Q55" s="2">
        <v>5085.7683223265067</v>
      </c>
      <c r="R55" s="2">
        <v>4907.6924691565291</v>
      </c>
    </row>
    <row r="56" spans="1:18" ht="11.25" customHeight="1" x14ac:dyDescent="0.25">
      <c r="A56" s="59" t="s">
        <v>78</v>
      </c>
      <c r="B56" s="60" t="s">
        <v>79</v>
      </c>
      <c r="C56" s="2">
        <v>71229.460368910004</v>
      </c>
      <c r="D56" s="2">
        <v>66971.741988715206</v>
      </c>
      <c r="E56" s="2">
        <v>66282.266639440801</v>
      </c>
      <c r="F56" s="2">
        <v>66274.626416076004</v>
      </c>
      <c r="G56" s="2">
        <v>67598.021067033595</v>
      </c>
      <c r="H56" s="2">
        <v>64232.038641607091</v>
      </c>
      <c r="I56" s="2">
        <v>64662.218485113612</v>
      </c>
      <c r="J56" s="2">
        <v>61866.706737045613</v>
      </c>
      <c r="K56" s="2">
        <v>57864.631334047204</v>
      </c>
      <c r="L56" s="2">
        <v>41261.694226927197</v>
      </c>
      <c r="M56" s="2">
        <v>51366.63671414979</v>
      </c>
      <c r="N56" s="2">
        <v>48488.446363800766</v>
      </c>
      <c r="O56" s="2">
        <v>47442.420433865103</v>
      </c>
      <c r="P56" s="2">
        <v>47366.166718311571</v>
      </c>
      <c r="Q56" s="2">
        <v>47052.941300248967</v>
      </c>
      <c r="R56" s="2">
        <v>47338.71778129341</v>
      </c>
    </row>
    <row r="57" spans="1:18" ht="11.25" customHeight="1" x14ac:dyDescent="0.25">
      <c r="A57" s="64" t="s">
        <v>154</v>
      </c>
      <c r="B57" s="60" t="s">
        <v>80</v>
      </c>
      <c r="C57" s="2">
        <v>34.939949497622358</v>
      </c>
      <c r="D57" s="2">
        <v>29.371332306959999</v>
      </c>
      <c r="E57" s="2">
        <v>34.538105098224008</v>
      </c>
      <c r="F57" s="2">
        <v>58.778300478383997</v>
      </c>
      <c r="G57" s="2">
        <v>17.305998965712003</v>
      </c>
      <c r="H57" s="2">
        <v>10.474356068797672</v>
      </c>
      <c r="I57" s="2">
        <v>8.7456025391040075</v>
      </c>
      <c r="J57" s="2">
        <v>21.565795321295994</v>
      </c>
      <c r="K57" s="2">
        <v>42.401715344496004</v>
      </c>
      <c r="L57" s="2">
        <v>2.232827641296002</v>
      </c>
      <c r="M57" s="2">
        <v>2.5344576155639347</v>
      </c>
      <c r="N57" s="2">
        <v>2.5787697050584217</v>
      </c>
      <c r="O57" s="2">
        <v>7.2373780451785938</v>
      </c>
      <c r="P57" s="2">
        <v>8.6126001096504989</v>
      </c>
      <c r="Q57" s="2">
        <v>9.9457070207766929</v>
      </c>
      <c r="R57" s="2">
        <v>10.034580110958267</v>
      </c>
    </row>
    <row r="58" spans="1:18" ht="11.25" customHeight="1" x14ac:dyDescent="0.25">
      <c r="A58" s="64" t="s">
        <v>81</v>
      </c>
      <c r="B58" s="60" t="s">
        <v>82</v>
      </c>
      <c r="C58" s="2">
        <v>2476.6559999999977</v>
      </c>
      <c r="D58" s="2">
        <v>2548.78687469952</v>
      </c>
      <c r="E58" s="2">
        <v>2631.5565018069597</v>
      </c>
      <c r="F58" s="2">
        <v>2807.6632149384004</v>
      </c>
      <c r="G58" s="2">
        <v>2813.6093108104801</v>
      </c>
      <c r="H58" s="2">
        <v>2235.8699999999976</v>
      </c>
      <c r="I58" s="2">
        <v>2367.5474981339999</v>
      </c>
      <c r="J58" s="2">
        <v>2516.9817044736001</v>
      </c>
      <c r="K58" s="2">
        <v>2384.5138318965605</v>
      </c>
      <c r="L58" s="2">
        <v>1788.3405494136002</v>
      </c>
      <c r="M58" s="2">
        <v>2617.1809488504177</v>
      </c>
      <c r="N58" s="2">
        <v>3654.377489247021</v>
      </c>
      <c r="O58" s="2">
        <v>3410.133897233522</v>
      </c>
      <c r="P58" s="2">
        <v>3687.6831191131596</v>
      </c>
      <c r="Q58" s="2">
        <v>3767.2146192999312</v>
      </c>
      <c r="R58" s="2">
        <v>4744.7408628440544</v>
      </c>
    </row>
    <row r="59" spans="1:18" ht="11.25" customHeight="1" x14ac:dyDescent="0.25">
      <c r="A59" s="81" t="s">
        <v>349</v>
      </c>
      <c r="B59" s="54">
        <v>7200</v>
      </c>
      <c r="C59" s="80">
        <v>4492.9799376731216</v>
      </c>
      <c r="D59" s="80">
        <v>4103.6830668212751</v>
      </c>
      <c r="E59" s="80">
        <v>4322.9181477641405</v>
      </c>
      <c r="F59" s="80">
        <v>5812.2583042952165</v>
      </c>
      <c r="G59" s="80">
        <v>6519.0327975714245</v>
      </c>
      <c r="H59" s="80">
        <v>6639.701526773797</v>
      </c>
      <c r="I59" s="80">
        <v>7651.071596511686</v>
      </c>
      <c r="J59" s="80">
        <v>8174.5682396841021</v>
      </c>
      <c r="K59" s="80">
        <v>12191.342915224222</v>
      </c>
      <c r="L59" s="80">
        <v>13094.150811171878</v>
      </c>
      <c r="M59" s="80">
        <v>14214.349351024932</v>
      </c>
      <c r="N59" s="80">
        <v>14709.741308389732</v>
      </c>
      <c r="O59" s="80">
        <v>14241.632235964278</v>
      </c>
      <c r="P59" s="80">
        <v>15751.099668669875</v>
      </c>
      <c r="Q59" s="80">
        <v>16948.516538377437</v>
      </c>
      <c r="R59" s="80">
        <v>17448.346934579677</v>
      </c>
    </row>
    <row r="60" spans="1:18" ht="11.25" customHeight="1" x14ac:dyDescent="0.25">
      <c r="A60" s="56" t="s">
        <v>97</v>
      </c>
      <c r="B60" s="57" t="s">
        <v>98</v>
      </c>
      <c r="C60" s="3">
        <v>4452.4485978503444</v>
      </c>
      <c r="D60" s="3">
        <v>3928.6111490683197</v>
      </c>
      <c r="E60" s="3">
        <v>4135.9438761498013</v>
      </c>
      <c r="F60" s="3">
        <v>4764.2267414570406</v>
      </c>
      <c r="G60" s="3">
        <v>5388.3585540813592</v>
      </c>
      <c r="H60" s="3">
        <v>5314.4528330085095</v>
      </c>
      <c r="I60" s="3">
        <v>6128.9878853689206</v>
      </c>
      <c r="J60" s="3">
        <v>5795.5078326459616</v>
      </c>
      <c r="K60" s="3">
        <v>11548.517981457599</v>
      </c>
      <c r="L60" s="3">
        <v>12034.069427128321</v>
      </c>
      <c r="M60" s="3">
        <v>12987.403471199386</v>
      </c>
      <c r="N60" s="3">
        <v>12954.512795619421</v>
      </c>
      <c r="O60" s="3">
        <v>12491.905319479329</v>
      </c>
      <c r="P60" s="3">
        <v>13005.418065749336</v>
      </c>
      <c r="Q60" s="3">
        <v>14225.21034900636</v>
      </c>
      <c r="R60" s="3">
        <v>14661.215942314791</v>
      </c>
    </row>
    <row r="61" spans="1:18" ht="11.25" customHeight="1" x14ac:dyDescent="0.25">
      <c r="A61" s="56" t="s">
        <v>99</v>
      </c>
      <c r="B61" s="57" t="s">
        <v>100</v>
      </c>
      <c r="C61" s="3">
        <v>40.531339822777085</v>
      </c>
      <c r="D61" s="3">
        <v>175.07191775295598</v>
      </c>
      <c r="E61" s="3">
        <v>186.97427161434001</v>
      </c>
      <c r="F61" s="3">
        <v>1048.0315628381761</v>
      </c>
      <c r="G61" s="3">
        <v>1130.6742434900641</v>
      </c>
      <c r="H61" s="3">
        <v>1325.2486937652893</v>
      </c>
      <c r="I61" s="3">
        <v>1522.0837111427641</v>
      </c>
      <c r="J61" s="3">
        <v>2379.0604070381396</v>
      </c>
      <c r="K61" s="3">
        <v>642.8249337666241</v>
      </c>
      <c r="L61" s="3">
        <v>1060.0813840435562</v>
      </c>
      <c r="M61" s="3">
        <v>1226.9458798255457</v>
      </c>
      <c r="N61" s="3">
        <v>1755.2285127703126</v>
      </c>
      <c r="O61" s="3">
        <v>1749.7269164849492</v>
      </c>
      <c r="P61" s="3">
        <v>2745.6816029205393</v>
      </c>
      <c r="Q61" s="3">
        <v>2723.3061893710792</v>
      </c>
      <c r="R61" s="3">
        <v>2787.1309922648807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73447.990922228026</v>
      </c>
      <c r="D64" s="82">
        <v>69799.02675498095</v>
      </c>
      <c r="E64" s="82">
        <v>72270.926779710251</v>
      </c>
      <c r="F64" s="82">
        <v>76073.870103440873</v>
      </c>
      <c r="G64" s="82">
        <v>78640.155166298602</v>
      </c>
      <c r="H64" s="82">
        <v>80175.147342433076</v>
      </c>
      <c r="I64" s="82">
        <v>82722.700202777778</v>
      </c>
      <c r="J64" s="82">
        <v>87462.395737030805</v>
      </c>
      <c r="K64" s="82">
        <v>82654.132721019705</v>
      </c>
      <c r="L64" s="82">
        <v>82424.461746493587</v>
      </c>
      <c r="M64" s="82">
        <v>89331.224956313599</v>
      </c>
      <c r="N64" s="82">
        <v>89245.40935672776</v>
      </c>
      <c r="O64" s="82">
        <v>84974.198223940548</v>
      </c>
      <c r="P64" s="82">
        <v>90931.709609975398</v>
      </c>
      <c r="Q64" s="82">
        <v>94397.872499453035</v>
      </c>
      <c r="R64" s="82">
        <v>98932.078797324022</v>
      </c>
    </row>
    <row r="65" spans="1:18" ht="11.25" customHeight="1" x14ac:dyDescent="0.25">
      <c r="A65" s="72" t="s">
        <v>350</v>
      </c>
      <c r="B65" s="73" t="s">
        <v>83</v>
      </c>
      <c r="C65" s="83">
        <v>72775.927324592762</v>
      </c>
      <c r="D65" s="83">
        <v>68643.316921495687</v>
      </c>
      <c r="E65" s="83">
        <v>70865.212124609287</v>
      </c>
      <c r="F65" s="83">
        <v>74683.953671685114</v>
      </c>
      <c r="G65" s="83">
        <v>77142.278817273589</v>
      </c>
      <c r="H65" s="83">
        <v>78515.574274919796</v>
      </c>
      <c r="I65" s="83">
        <v>80842.127918630387</v>
      </c>
      <c r="J65" s="83">
        <v>84625.614814406392</v>
      </c>
      <c r="K65" s="83">
        <v>81224.705343196809</v>
      </c>
      <c r="L65" s="83">
        <v>81041.367079411197</v>
      </c>
      <c r="M65" s="83">
        <v>87543.178241180212</v>
      </c>
      <c r="N65" s="83">
        <v>86892.753242412524</v>
      </c>
      <c r="O65" s="83">
        <v>82705.494049353874</v>
      </c>
      <c r="P65" s="83">
        <v>87847.891969771474</v>
      </c>
      <c r="Q65" s="83">
        <v>91217.70725705623</v>
      </c>
      <c r="R65" s="83">
        <v>95528.685716330758</v>
      </c>
    </row>
    <row r="66" spans="1:18" ht="11.25" customHeight="1" x14ac:dyDescent="0.25">
      <c r="A66" s="72" t="s">
        <v>88</v>
      </c>
      <c r="B66" s="73" t="s">
        <v>89</v>
      </c>
      <c r="C66" s="83">
        <v>96.570775784620992</v>
      </c>
      <c r="D66" s="83">
        <v>110.33265704831999</v>
      </c>
      <c r="E66" s="83">
        <v>103.63148603136001</v>
      </c>
      <c r="F66" s="83">
        <v>82.996637915520026</v>
      </c>
      <c r="G66" s="83">
        <v>79.381861977600011</v>
      </c>
      <c r="H66" s="83">
        <v>68.991959421165262</v>
      </c>
      <c r="I66" s="83">
        <v>72.353383683839979</v>
      </c>
      <c r="J66" s="83">
        <v>69.043453678080013</v>
      </c>
      <c r="K66" s="83">
        <v>176.14336521599998</v>
      </c>
      <c r="L66" s="83">
        <v>89.704092481920014</v>
      </c>
      <c r="M66" s="83">
        <v>34.496063887929495</v>
      </c>
      <c r="N66" s="83">
        <v>34.496107516508019</v>
      </c>
      <c r="O66" s="83">
        <v>34.495999999999974</v>
      </c>
      <c r="P66" s="83">
        <v>37.853178726100325</v>
      </c>
      <c r="Q66" s="83">
        <v>37.85328858859183</v>
      </c>
      <c r="R66" s="83">
        <v>37.853253043726369</v>
      </c>
    </row>
    <row r="67" spans="1:18" ht="11.25" customHeight="1" x14ac:dyDescent="0.25">
      <c r="A67" s="72" t="s">
        <v>84</v>
      </c>
      <c r="B67" s="73" t="s">
        <v>85</v>
      </c>
      <c r="C67" s="83">
        <v>475.29290346699122</v>
      </c>
      <c r="D67" s="83">
        <v>896.73752844093588</v>
      </c>
      <c r="E67" s="83">
        <v>1177.7252026176002</v>
      </c>
      <c r="F67" s="83">
        <v>249.3977225528881</v>
      </c>
      <c r="G67" s="83">
        <v>273.73348750456802</v>
      </c>
      <c r="H67" s="83">
        <v>327.76629001774336</v>
      </c>
      <c r="I67" s="83">
        <v>291.7768286749681</v>
      </c>
      <c r="J67" s="83">
        <v>377.28336066220805</v>
      </c>
      <c r="K67" s="83">
        <v>328.64726364724811</v>
      </c>
      <c r="L67" s="83">
        <v>382.05591927047976</v>
      </c>
      <c r="M67" s="83">
        <v>706.52512184885211</v>
      </c>
      <c r="N67" s="83">
        <v>800.38004760910599</v>
      </c>
      <c r="O67" s="83">
        <v>552.7169262330641</v>
      </c>
      <c r="P67" s="83">
        <v>684.79166104101319</v>
      </c>
      <c r="Q67" s="83">
        <v>770.40826171774597</v>
      </c>
      <c r="R67" s="83">
        <v>781.76545237530513</v>
      </c>
    </row>
    <row r="68" spans="1:18" ht="11.25" customHeight="1" x14ac:dyDescent="0.25">
      <c r="A68" s="72" t="s">
        <v>86</v>
      </c>
      <c r="B68" s="73" t="s">
        <v>87</v>
      </c>
      <c r="C68" s="83">
        <v>100.19991838365901</v>
      </c>
      <c r="D68" s="83">
        <v>148.63964799599998</v>
      </c>
      <c r="E68" s="83">
        <v>124.35796645199999</v>
      </c>
      <c r="F68" s="83">
        <v>1003.5335477160002</v>
      </c>
      <c r="G68" s="83">
        <v>1097.7694978319998</v>
      </c>
      <c r="H68" s="83">
        <v>1191.1008138684613</v>
      </c>
      <c r="I68" s="83">
        <v>1330.3675486440002</v>
      </c>
      <c r="J68" s="83">
        <v>2148.6463332480002</v>
      </c>
      <c r="K68" s="83">
        <v>500.86525114799997</v>
      </c>
      <c r="L68" s="83">
        <v>538.44132059999993</v>
      </c>
      <c r="M68" s="83">
        <v>687.65516848788786</v>
      </c>
      <c r="N68" s="83">
        <v>1276.098540389868</v>
      </c>
      <c r="O68" s="83">
        <v>1476.4939167866846</v>
      </c>
      <c r="P68" s="83">
        <v>2127.3998906451634</v>
      </c>
      <c r="Q68" s="83">
        <v>2109.1083291759246</v>
      </c>
      <c r="R68" s="83">
        <v>2313.5218304345735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53.988523571376</v>
      </c>
      <c r="G69" s="83">
        <v>46.991501710847984</v>
      </c>
      <c r="H69" s="83">
        <v>71.714004205923885</v>
      </c>
      <c r="I69" s="83">
        <v>186.07452314457618</v>
      </c>
      <c r="J69" s="83">
        <v>241.80777503611228</v>
      </c>
      <c r="K69" s="83">
        <v>423.77149781164781</v>
      </c>
      <c r="L69" s="83">
        <v>372.89333472998396</v>
      </c>
      <c r="M69" s="83">
        <v>359.37036090871521</v>
      </c>
      <c r="N69" s="83">
        <v>241.68141879977344</v>
      </c>
      <c r="O69" s="83">
        <v>204.99733156689661</v>
      </c>
      <c r="P69" s="83">
        <v>233.77290979167321</v>
      </c>
      <c r="Q69" s="83">
        <v>262.79536291455906</v>
      </c>
      <c r="R69" s="83">
        <v>270.25254513966161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5.168413656240185</v>
      </c>
      <c r="I71" s="84">
        <v>39.128632360703996</v>
      </c>
      <c r="J71" s="84">
        <v>62.518733839872176</v>
      </c>
      <c r="K71" s="84">
        <v>64.900838318255978</v>
      </c>
      <c r="L71" s="84">
        <v>88.901783701631999</v>
      </c>
      <c r="M71" s="84">
        <v>91.754857461622834</v>
      </c>
      <c r="N71" s="84">
        <v>97.207516455066809</v>
      </c>
      <c r="O71" s="84">
        <v>157.95373191650611</v>
      </c>
      <c r="P71" s="84">
        <v>160.85944368532358</v>
      </c>
      <c r="Q71" s="84">
        <v>184.57757050171728</v>
      </c>
      <c r="R71" s="84">
        <v>197.81635052420089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53.988523571376</v>
      </c>
      <c r="G73" s="84">
        <v>46.991501710847984</v>
      </c>
      <c r="H73" s="84">
        <v>66.545590549683695</v>
      </c>
      <c r="I73" s="84">
        <v>146.94589078387219</v>
      </c>
      <c r="J73" s="84">
        <v>179.28904119624008</v>
      </c>
      <c r="K73" s="84">
        <v>358.87065949339183</v>
      </c>
      <c r="L73" s="84">
        <v>283.99155102835192</v>
      </c>
      <c r="M73" s="84">
        <v>267.61550344709235</v>
      </c>
      <c r="N73" s="84">
        <v>144.47390234470663</v>
      </c>
      <c r="O73" s="84">
        <v>47.043599650390483</v>
      </c>
      <c r="P73" s="84">
        <v>72.913466106349603</v>
      </c>
      <c r="Q73" s="84">
        <v>78.217792412841817</v>
      </c>
      <c r="R73" s="84">
        <v>72.436194615460749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8" t="s">
        <v>293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22" ht="11.25" customHeight="1" x14ac:dyDescent="0.25">
      <c r="A2" s="50" t="s">
        <v>0</v>
      </c>
      <c r="B2" s="51" t="s">
        <v>1</v>
      </c>
      <c r="C2" s="79">
        <v>248483.88100559465</v>
      </c>
      <c r="D2" s="79">
        <v>236528.97931171284</v>
      </c>
      <c r="E2" s="79">
        <v>229289.62545838841</v>
      </c>
      <c r="F2" s="79">
        <v>239790.28048841824</v>
      </c>
      <c r="G2" s="79">
        <v>238300.46383941805</v>
      </c>
      <c r="H2" s="79">
        <v>226719.57774297957</v>
      </c>
      <c r="I2" s="79">
        <v>230220.34810671472</v>
      </c>
      <c r="J2" s="79">
        <v>222608.69579094389</v>
      </c>
      <c r="K2" s="79">
        <v>208721.65909693509</v>
      </c>
      <c r="L2" s="79">
        <v>148674.42648329376</v>
      </c>
      <c r="M2" s="79">
        <v>183354.25409232278</v>
      </c>
      <c r="N2" s="79">
        <v>181673.72590603828</v>
      </c>
      <c r="O2" s="79">
        <v>176299.72203683553</v>
      </c>
      <c r="P2" s="79">
        <v>176378.18358804646</v>
      </c>
      <c r="Q2" s="79">
        <v>175842.58814165703</v>
      </c>
      <c r="R2" s="79">
        <v>178483.9133864152</v>
      </c>
    </row>
    <row r="3" spans="1:22" ht="11.25" customHeight="1" x14ac:dyDescent="0.25">
      <c r="A3" s="53" t="s">
        <v>2</v>
      </c>
      <c r="B3" s="54" t="s">
        <v>3</v>
      </c>
      <c r="C3" s="80">
        <v>129701.92139125612</v>
      </c>
      <c r="D3" s="80">
        <v>125735.29248612918</v>
      </c>
      <c r="E3" s="80">
        <v>121562.26641279264</v>
      </c>
      <c r="F3" s="80">
        <v>129854.23606104997</v>
      </c>
      <c r="G3" s="80">
        <v>125358.15589480441</v>
      </c>
      <c r="H3" s="80">
        <v>120759.39979619648</v>
      </c>
      <c r="I3" s="80">
        <v>123939.01420957963</v>
      </c>
      <c r="J3" s="80">
        <v>120156.54491633065</v>
      </c>
      <c r="K3" s="80">
        <v>111739.11275264349</v>
      </c>
      <c r="L3" s="80">
        <v>80464.259906521576</v>
      </c>
      <c r="M3" s="80">
        <v>99434.368139341837</v>
      </c>
      <c r="N3" s="80">
        <v>100249.34266328799</v>
      </c>
      <c r="O3" s="80">
        <v>97241.428553371108</v>
      </c>
      <c r="P3" s="80">
        <v>97989.996114660928</v>
      </c>
      <c r="Q3" s="80">
        <v>98820.209745549815</v>
      </c>
      <c r="R3" s="80">
        <v>100478.51636737058</v>
      </c>
      <c r="S3" s="85"/>
      <c r="T3" s="85"/>
      <c r="U3" s="85"/>
      <c r="V3" s="85"/>
    </row>
    <row r="4" spans="1:22" ht="11.25" customHeight="1" x14ac:dyDescent="0.25">
      <c r="A4" s="56" t="s">
        <v>125</v>
      </c>
      <c r="B4" s="57" t="s">
        <v>126</v>
      </c>
      <c r="C4" s="3">
        <v>129315.36167424351</v>
      </c>
      <c r="D4" s="3">
        <v>125420.20951961137</v>
      </c>
      <c r="E4" s="3">
        <v>121232.7303053637</v>
      </c>
      <c r="F4" s="3">
        <v>129190.13522369131</v>
      </c>
      <c r="G4" s="3">
        <v>125145.79646570732</v>
      </c>
      <c r="H4" s="3">
        <v>120575.74604395704</v>
      </c>
      <c r="I4" s="3">
        <v>123776.98997011634</v>
      </c>
      <c r="J4" s="3">
        <v>119997.92122032013</v>
      </c>
      <c r="K4" s="3">
        <v>111621.40504718582</v>
      </c>
      <c r="L4" s="3">
        <v>80388.497072805316</v>
      </c>
      <c r="M4" s="3">
        <v>99391.852772610466</v>
      </c>
      <c r="N4" s="3">
        <v>99897.785277157716</v>
      </c>
      <c r="O4" s="3">
        <v>96847.975081932629</v>
      </c>
      <c r="P4" s="3">
        <v>97289.237837461638</v>
      </c>
      <c r="Q4" s="3">
        <v>98297.709401830827</v>
      </c>
      <c r="R4" s="3">
        <v>99895.80784725929</v>
      </c>
    </row>
    <row r="5" spans="1:22" ht="11.25" customHeight="1" x14ac:dyDescent="0.25">
      <c r="A5" s="59" t="s">
        <v>127</v>
      </c>
      <c r="B5" s="60" t="s">
        <v>128</v>
      </c>
      <c r="C5" s="2">
        <v>31903.551331138457</v>
      </c>
      <c r="D5" s="2">
        <v>33146.318265526315</v>
      </c>
      <c r="E5" s="2">
        <v>31142.69634983419</v>
      </c>
      <c r="F5" s="2">
        <v>35533.182216926478</v>
      </c>
      <c r="G5" s="2">
        <v>38369.752914143079</v>
      </c>
      <c r="H5" s="2">
        <v>40064.757652954344</v>
      </c>
      <c r="I5" s="2">
        <v>40683.86395676672</v>
      </c>
      <c r="J5" s="2">
        <v>38805.861929159808</v>
      </c>
      <c r="K5" s="2">
        <v>35772.470880047767</v>
      </c>
      <c r="L5" s="2">
        <v>23415.717769074607</v>
      </c>
      <c r="M5" s="2">
        <v>35848.770702632137</v>
      </c>
      <c r="N5" s="2">
        <v>37748.279776970288</v>
      </c>
      <c r="O5" s="2">
        <v>39783.628385231554</v>
      </c>
      <c r="P5" s="2">
        <v>41932.168000805323</v>
      </c>
      <c r="Q5" s="2">
        <v>44786.83317387299</v>
      </c>
      <c r="R5" s="2">
        <v>48890.213825157167</v>
      </c>
    </row>
    <row r="6" spans="1:22" ht="11.25" customHeight="1" x14ac:dyDescent="0.25">
      <c r="A6" s="61" t="s">
        <v>4</v>
      </c>
      <c r="B6" s="62" t="s">
        <v>5</v>
      </c>
      <c r="C6" s="1">
        <v>75.309674199974992</v>
      </c>
      <c r="D6" s="1">
        <v>79.844883078492899</v>
      </c>
      <c r="E6" s="1">
        <v>141.57949601604275</v>
      </c>
      <c r="F6" s="1">
        <v>3130.7082748681478</v>
      </c>
      <c r="G6" s="1">
        <v>683.94010119735105</v>
      </c>
      <c r="H6" s="1">
        <v>1227.3105190179454</v>
      </c>
      <c r="I6" s="1">
        <v>1133.5842491456508</v>
      </c>
      <c r="J6" s="1">
        <v>1022.0534413271457</v>
      </c>
      <c r="K6" s="1">
        <v>1238.3364836461301</v>
      </c>
      <c r="L6" s="1">
        <v>764.56189892516181</v>
      </c>
      <c r="M6" s="1">
        <v>1464.1093389692503</v>
      </c>
      <c r="N6" s="1">
        <v>4898.6974819819607</v>
      </c>
      <c r="O6" s="1">
        <v>5199.4568283129456</v>
      </c>
      <c r="P6" s="1">
        <v>5898.2764578077658</v>
      </c>
      <c r="Q6" s="1">
        <v>4676.1221912973715</v>
      </c>
      <c r="R6" s="1">
        <v>5676.5133712784555</v>
      </c>
    </row>
    <row r="7" spans="1:22" ht="11.25" customHeight="1" x14ac:dyDescent="0.25">
      <c r="A7" s="61" t="s">
        <v>6</v>
      </c>
      <c r="B7" s="62" t="s">
        <v>7</v>
      </c>
      <c r="C7" s="1">
        <v>5278.8651338978889</v>
      </c>
      <c r="D7" s="1">
        <v>7025.117441966705</v>
      </c>
      <c r="E7" s="1">
        <v>6585.7240833958158</v>
      </c>
      <c r="F7" s="1">
        <v>7210.6514484776399</v>
      </c>
      <c r="G7" s="1">
        <v>8287.7566955702114</v>
      </c>
      <c r="H7" s="1">
        <v>8952.4632447206677</v>
      </c>
      <c r="I7" s="1">
        <v>8458.6960219915818</v>
      </c>
      <c r="J7" s="1">
        <v>9387.1280204354043</v>
      </c>
      <c r="K7" s="1">
        <v>8249.7286601957148</v>
      </c>
      <c r="L7" s="1">
        <v>6258.9412398300237</v>
      </c>
      <c r="M7" s="1">
        <v>6804.383197550701</v>
      </c>
      <c r="N7" s="1">
        <v>8028.8581435790766</v>
      </c>
      <c r="O7" s="1">
        <v>8974.9158011857853</v>
      </c>
      <c r="P7" s="1">
        <v>10332.09706459161</v>
      </c>
      <c r="Q7" s="1">
        <v>11237.953943317836</v>
      </c>
      <c r="R7" s="1">
        <v>11247.334434362228</v>
      </c>
    </row>
    <row r="8" spans="1:22" ht="11.25" customHeight="1" x14ac:dyDescent="0.25">
      <c r="A8" s="61" t="s">
        <v>8</v>
      </c>
      <c r="B8" s="62" t="s">
        <v>9</v>
      </c>
      <c r="C8" s="1">
        <v>26549.376523040592</v>
      </c>
      <c r="D8" s="1">
        <v>26041.35594048112</v>
      </c>
      <c r="E8" s="1">
        <v>24415.392770422332</v>
      </c>
      <c r="F8" s="1">
        <v>25191.822493580687</v>
      </c>
      <c r="G8" s="1">
        <v>29398.056117375516</v>
      </c>
      <c r="H8" s="1">
        <v>29425.371068354565</v>
      </c>
      <c r="I8" s="1">
        <v>30480.696801227376</v>
      </c>
      <c r="J8" s="1">
        <v>28396.680467397258</v>
      </c>
      <c r="K8" s="1">
        <v>25931.470320629283</v>
      </c>
      <c r="L8" s="1">
        <v>16184.03246637566</v>
      </c>
      <c r="M8" s="1">
        <v>27242.188662901874</v>
      </c>
      <c r="N8" s="1">
        <v>24444.417690316728</v>
      </c>
      <c r="O8" s="1">
        <v>25257.145184510966</v>
      </c>
      <c r="P8" s="1">
        <v>25197.127239336955</v>
      </c>
      <c r="Q8" s="1">
        <v>28313.943995306643</v>
      </c>
      <c r="R8" s="1">
        <v>31192.241062276928</v>
      </c>
    </row>
    <row r="9" spans="1:22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459.61282086116131</v>
      </c>
      <c r="I9" s="1">
        <v>610.8868844021124</v>
      </c>
      <c r="J9" s="1">
        <v>0</v>
      </c>
      <c r="K9" s="1">
        <v>352.93541557663792</v>
      </c>
      <c r="L9" s="1">
        <v>208.1821639437612</v>
      </c>
      <c r="M9" s="1">
        <v>338.0895032103154</v>
      </c>
      <c r="N9" s="1">
        <v>376.30646109251967</v>
      </c>
      <c r="O9" s="1">
        <v>352.1105712218573</v>
      </c>
      <c r="P9" s="1">
        <v>504.66723906899324</v>
      </c>
      <c r="Q9" s="1">
        <v>558.81304395114319</v>
      </c>
      <c r="R9" s="1">
        <v>774.12495723955067</v>
      </c>
    </row>
    <row r="10" spans="1:22" ht="11.25" customHeight="1" x14ac:dyDescent="0.25">
      <c r="A10" s="59" t="s">
        <v>12</v>
      </c>
      <c r="B10" s="60" t="s">
        <v>13</v>
      </c>
      <c r="C10" s="2">
        <v>0</v>
      </c>
      <c r="D10" s="2">
        <v>2.857491</v>
      </c>
      <c r="E10" s="2">
        <v>2.8575318213000003</v>
      </c>
      <c r="F10" s="2">
        <v>34.281319526999965</v>
      </c>
      <c r="G10" s="2">
        <v>37.126196745300014</v>
      </c>
      <c r="H10" s="2">
        <v>20.047441047575049</v>
      </c>
      <c r="I10" s="2">
        <v>8.571860680499988</v>
      </c>
      <c r="J10" s="2">
        <v>0</v>
      </c>
      <c r="K10" s="2">
        <v>0</v>
      </c>
      <c r="L10" s="2">
        <v>0</v>
      </c>
      <c r="M10" s="2">
        <v>0</v>
      </c>
      <c r="N10" s="2">
        <v>14.29101952438498</v>
      </c>
      <c r="O10" s="2">
        <v>11.407907049935279</v>
      </c>
      <c r="P10" s="2">
        <v>8.5767688434098179</v>
      </c>
      <c r="Q10" s="2">
        <v>0</v>
      </c>
      <c r="R10" s="2">
        <v>0</v>
      </c>
    </row>
    <row r="11" spans="1:22" ht="11.25" customHeight="1" x14ac:dyDescent="0.25">
      <c r="A11" s="59" t="s">
        <v>129</v>
      </c>
      <c r="B11" s="60" t="s">
        <v>130</v>
      </c>
      <c r="C11" s="2">
        <v>97338.77691621508</v>
      </c>
      <c r="D11" s="2">
        <v>92146.355037134635</v>
      </c>
      <c r="E11" s="2">
        <v>89868.228916556516</v>
      </c>
      <c r="F11" s="2">
        <v>93467.582780025958</v>
      </c>
      <c r="G11" s="2">
        <v>86428.745520778437</v>
      </c>
      <c r="H11" s="2">
        <v>80137.934227364545</v>
      </c>
      <c r="I11" s="2">
        <v>82926.428190602019</v>
      </c>
      <c r="J11" s="2">
        <v>80894.003781163323</v>
      </c>
      <c r="K11" s="2">
        <v>75386.533062704402</v>
      </c>
      <c r="L11" s="2">
        <v>56555.912195415738</v>
      </c>
      <c r="M11" s="2">
        <v>63284.526000236183</v>
      </c>
      <c r="N11" s="2">
        <v>61900.922346048785</v>
      </c>
      <c r="O11" s="2">
        <v>56791.309475761394</v>
      </c>
      <c r="P11" s="2">
        <v>55029.003937790614</v>
      </c>
      <c r="Q11" s="2">
        <v>53197.551995666676</v>
      </c>
      <c r="R11" s="2">
        <v>50999.541627861225</v>
      </c>
    </row>
    <row r="12" spans="1:22" ht="11.25" customHeight="1" x14ac:dyDescent="0.25">
      <c r="A12" s="61" t="s">
        <v>14</v>
      </c>
      <c r="B12" s="62" t="s">
        <v>15</v>
      </c>
      <c r="C12" s="1">
        <v>97338.77691621508</v>
      </c>
      <c r="D12" s="1">
        <v>92146.355037134635</v>
      </c>
      <c r="E12" s="1">
        <v>89868.228916556516</v>
      </c>
      <c r="F12" s="1">
        <v>93467.582780025958</v>
      </c>
      <c r="G12" s="1">
        <v>86428.745520778437</v>
      </c>
      <c r="H12" s="1">
        <v>80137.934227364545</v>
      </c>
      <c r="I12" s="1">
        <v>82926.428190602019</v>
      </c>
      <c r="J12" s="1">
        <v>80894.003781163323</v>
      </c>
      <c r="K12" s="1">
        <v>75386.533062704402</v>
      </c>
      <c r="L12" s="1">
        <v>56555.912195415738</v>
      </c>
      <c r="M12" s="1">
        <v>63284.526000236183</v>
      </c>
      <c r="N12" s="1">
        <v>61900.922346048785</v>
      </c>
      <c r="O12" s="1">
        <v>56791.309475761394</v>
      </c>
      <c r="P12" s="1">
        <v>55029.003937790614</v>
      </c>
      <c r="Q12" s="1">
        <v>53197.551995666676</v>
      </c>
      <c r="R12" s="1">
        <v>50999.541627861225</v>
      </c>
    </row>
    <row r="13" spans="1:22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22" ht="11.25" customHeight="1" x14ac:dyDescent="0.25">
      <c r="A14" s="59" t="s">
        <v>18</v>
      </c>
      <c r="B14" s="60" t="s">
        <v>19</v>
      </c>
      <c r="C14" s="2">
        <v>73.033426889974976</v>
      </c>
      <c r="D14" s="2">
        <v>124.67872595041203</v>
      </c>
      <c r="E14" s="2">
        <v>218.94750715168803</v>
      </c>
      <c r="F14" s="2">
        <v>155.08890721188001</v>
      </c>
      <c r="G14" s="2">
        <v>310.17183404050809</v>
      </c>
      <c r="H14" s="2">
        <v>353.00672259058547</v>
      </c>
      <c r="I14" s="2">
        <v>158.12596206709199</v>
      </c>
      <c r="J14" s="2">
        <v>298.05550999700404</v>
      </c>
      <c r="K14" s="2">
        <v>462.40110443365211</v>
      </c>
      <c r="L14" s="2">
        <v>416.86710831496805</v>
      </c>
      <c r="M14" s="2">
        <v>258.55606974214243</v>
      </c>
      <c r="N14" s="2">
        <v>234.29213461426195</v>
      </c>
      <c r="O14" s="2">
        <v>261.62931388974482</v>
      </c>
      <c r="P14" s="2">
        <v>319.4891300223004</v>
      </c>
      <c r="Q14" s="2">
        <v>313.32423229117364</v>
      </c>
      <c r="R14" s="2">
        <v>6.0523942409025704</v>
      </c>
    </row>
    <row r="15" spans="1:22" ht="11.25" customHeight="1" x14ac:dyDescent="0.25">
      <c r="A15" s="63" t="s">
        <v>131</v>
      </c>
      <c r="B15" s="57" t="s">
        <v>132</v>
      </c>
      <c r="C15" s="3">
        <v>386.55971701260853</v>
      </c>
      <c r="D15" s="3">
        <v>315.0829665178195</v>
      </c>
      <c r="E15" s="3">
        <v>329.5361074289396</v>
      </c>
      <c r="F15" s="3">
        <v>664.10083735865987</v>
      </c>
      <c r="G15" s="3">
        <v>212.35942909710087</v>
      </c>
      <c r="H15" s="3">
        <v>183.65375223944142</v>
      </c>
      <c r="I15" s="3">
        <v>162.02423946329932</v>
      </c>
      <c r="J15" s="3">
        <v>158.6236960105187</v>
      </c>
      <c r="K15" s="3">
        <v>117.70770545765976</v>
      </c>
      <c r="L15" s="3">
        <v>75.76283371626036</v>
      </c>
      <c r="M15" s="3">
        <v>42.515366731373007</v>
      </c>
      <c r="N15" s="3">
        <v>351.55738613027358</v>
      </c>
      <c r="O15" s="3">
        <v>393.4534714384813</v>
      </c>
      <c r="P15" s="3">
        <v>700.75827719929578</v>
      </c>
      <c r="Q15" s="3">
        <v>522.50034371899051</v>
      </c>
      <c r="R15" s="3">
        <v>582.70852011129386</v>
      </c>
    </row>
    <row r="16" spans="1:22" ht="11.25" customHeight="1" x14ac:dyDescent="0.25">
      <c r="A16" s="59" t="s">
        <v>20</v>
      </c>
      <c r="B16" s="60" t="s">
        <v>21</v>
      </c>
      <c r="C16" s="2">
        <v>281.25959011254878</v>
      </c>
      <c r="D16" s="2">
        <v>209.75711371812037</v>
      </c>
      <c r="E16" s="2">
        <v>226.27107713844072</v>
      </c>
      <c r="F16" s="2">
        <v>586.12370434955926</v>
      </c>
      <c r="G16" s="2">
        <v>120.5187294672012</v>
      </c>
      <c r="H16" s="2">
        <v>111.50410787210261</v>
      </c>
      <c r="I16" s="2">
        <v>105.27924429540008</v>
      </c>
      <c r="J16" s="2">
        <v>101.88527307192049</v>
      </c>
      <c r="K16" s="2">
        <v>86.681435571359813</v>
      </c>
      <c r="L16" s="2">
        <v>65.965191039360406</v>
      </c>
      <c r="M16" s="2">
        <v>36.665389334161027</v>
      </c>
      <c r="N16" s="2">
        <v>213.10592560187669</v>
      </c>
      <c r="O16" s="2">
        <v>77.552193771834723</v>
      </c>
      <c r="P16" s="2">
        <v>96.251127268067208</v>
      </c>
      <c r="Q16" s="2">
        <v>25.251422867258466</v>
      </c>
      <c r="R16" s="2">
        <v>26.968434862968312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105.30012690005972</v>
      </c>
      <c r="D18" s="2">
        <v>105.32585279969911</v>
      </c>
      <c r="E18" s="2">
        <v>103.26503029049887</v>
      </c>
      <c r="F18" s="2">
        <v>77.977133009100569</v>
      </c>
      <c r="G18" s="2">
        <v>91.840699629899689</v>
      </c>
      <c r="H18" s="2">
        <v>72.149644367338809</v>
      </c>
      <c r="I18" s="2">
        <v>56.744995167899248</v>
      </c>
      <c r="J18" s="2">
        <v>56.738422938598205</v>
      </c>
      <c r="K18" s="2">
        <v>31.026269886299943</v>
      </c>
      <c r="L18" s="2">
        <v>9.7976426768999598</v>
      </c>
      <c r="M18" s="2">
        <v>5.8499773972119788</v>
      </c>
      <c r="N18" s="2">
        <v>138.45146052839686</v>
      </c>
      <c r="O18" s="2">
        <v>315.90127766664659</v>
      </c>
      <c r="P18" s="2">
        <v>604.50714993122858</v>
      </c>
      <c r="Q18" s="2">
        <v>497.24892085173207</v>
      </c>
      <c r="R18" s="2">
        <v>555.7400852483255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11883.627135137818</v>
      </c>
      <c r="D21" s="80">
        <v>11399.653692026493</v>
      </c>
      <c r="E21" s="80">
        <v>9788.3365575092903</v>
      </c>
      <c r="F21" s="80">
        <v>10220.723113341817</v>
      </c>
      <c r="G21" s="80">
        <v>10565.403651588173</v>
      </c>
      <c r="H21" s="80">
        <v>9709.7339974349761</v>
      </c>
      <c r="I21" s="80">
        <v>9244.2137518318214</v>
      </c>
      <c r="J21" s="80">
        <v>8387.4312637735875</v>
      </c>
      <c r="K21" s="80">
        <v>7757.762756166594</v>
      </c>
      <c r="L21" s="80">
        <v>4927.2123651360316</v>
      </c>
      <c r="M21" s="80">
        <v>5796.3576175988883</v>
      </c>
      <c r="N21" s="80">
        <v>5002.3530743806978</v>
      </c>
      <c r="O21" s="80">
        <v>4132.0961721469357</v>
      </c>
      <c r="P21" s="80">
        <v>3817.7656994121849</v>
      </c>
      <c r="Q21" s="80">
        <v>3291.4241958608659</v>
      </c>
      <c r="R21" s="80">
        <v>2624.2182630453003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11883.627135137818</v>
      </c>
      <c r="D30" s="3">
        <v>11399.653692026493</v>
      </c>
      <c r="E30" s="3">
        <v>9788.3365575092903</v>
      </c>
      <c r="F30" s="3">
        <v>10220.723113341817</v>
      </c>
      <c r="G30" s="3">
        <v>10565.403651588173</v>
      </c>
      <c r="H30" s="3">
        <v>9709.7339974349761</v>
      </c>
      <c r="I30" s="3">
        <v>9244.2137518318214</v>
      </c>
      <c r="J30" s="3">
        <v>8387.4312637735875</v>
      </c>
      <c r="K30" s="3">
        <v>7757.762756166594</v>
      </c>
      <c r="L30" s="3">
        <v>4927.2123651360316</v>
      </c>
      <c r="M30" s="3">
        <v>5796.3576175988883</v>
      </c>
      <c r="N30" s="3">
        <v>5002.3530743806978</v>
      </c>
      <c r="O30" s="3">
        <v>4132.0961721469357</v>
      </c>
      <c r="P30" s="3">
        <v>3817.7656994121849</v>
      </c>
      <c r="Q30" s="3">
        <v>3291.4241958608659</v>
      </c>
      <c r="R30" s="3">
        <v>2624.2182630453003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1034.5322317047592</v>
      </c>
      <c r="D34" s="2">
        <v>1251.9895994963326</v>
      </c>
      <c r="E34" s="2">
        <v>1237.1242680414698</v>
      </c>
      <c r="F34" s="2">
        <v>1115.6825661761138</v>
      </c>
      <c r="G34" s="2">
        <v>1130.2572390055541</v>
      </c>
      <c r="H34" s="2">
        <v>1090.4532458304636</v>
      </c>
      <c r="I34" s="2">
        <v>1093.7282499662035</v>
      </c>
      <c r="J34" s="2">
        <v>1063.7536367068194</v>
      </c>
      <c r="K34" s="2">
        <v>1147.3782261681558</v>
      </c>
      <c r="L34" s="2">
        <v>883.29156367726887</v>
      </c>
      <c r="M34" s="2">
        <v>1040.3755162092914</v>
      </c>
      <c r="N34" s="2">
        <v>1011.3230888291712</v>
      </c>
      <c r="O34" s="2">
        <v>996.92589503250406</v>
      </c>
      <c r="P34" s="2">
        <v>800.0994290615256</v>
      </c>
      <c r="Q34" s="2">
        <v>776.731860711016</v>
      </c>
      <c r="R34" s="2">
        <v>788.23742526939009</v>
      </c>
    </row>
    <row r="35" spans="1:18" ht="11.25" customHeight="1" x14ac:dyDescent="0.25">
      <c r="A35" s="59" t="s">
        <v>145</v>
      </c>
      <c r="B35" s="60" t="s">
        <v>146</v>
      </c>
      <c r="C35" s="2">
        <v>2.3385418253729657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2.1880142693636722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2.3385418253729657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2.1880142693636722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6.1838765407438503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6.1838765407438503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1394.4306033810926</v>
      </c>
      <c r="D43" s="2">
        <v>1402.376876762514</v>
      </c>
      <c r="E43" s="2">
        <v>800.30814403364195</v>
      </c>
      <c r="F43" s="2">
        <v>704.34748408037501</v>
      </c>
      <c r="G43" s="2">
        <v>632.706995342205</v>
      </c>
      <c r="H43" s="2">
        <v>640.49382304017388</v>
      </c>
      <c r="I43" s="2">
        <v>519.7122179938234</v>
      </c>
      <c r="J43" s="2">
        <v>493.11038062830619</v>
      </c>
      <c r="K43" s="2">
        <v>468.06262240024768</v>
      </c>
      <c r="L43" s="2">
        <v>385.95422360874568</v>
      </c>
      <c r="M43" s="2">
        <v>494.00177062090017</v>
      </c>
      <c r="N43" s="2">
        <v>407.62258781076997</v>
      </c>
      <c r="O43" s="2">
        <v>366.93088893942729</v>
      </c>
      <c r="P43" s="2">
        <v>347.22416052040984</v>
      </c>
      <c r="Q43" s="2">
        <v>330.17066226118897</v>
      </c>
      <c r="R43" s="2">
        <v>541.33440309186403</v>
      </c>
    </row>
    <row r="44" spans="1:18" ht="11.25" customHeight="1" x14ac:dyDescent="0.25">
      <c r="A44" s="59" t="s">
        <v>149</v>
      </c>
      <c r="B44" s="60" t="s">
        <v>59</v>
      </c>
      <c r="C44" s="2">
        <v>7543.7122591752759</v>
      </c>
      <c r="D44" s="2">
        <v>7643.566939742158</v>
      </c>
      <c r="E44" s="2">
        <v>6754.1542467692079</v>
      </c>
      <c r="F44" s="2">
        <v>7311.2849431467685</v>
      </c>
      <c r="G44" s="2">
        <v>7711.91392608565</v>
      </c>
      <c r="H44" s="2">
        <v>6893.5824200930338</v>
      </c>
      <c r="I44" s="2">
        <v>6563.1415455706892</v>
      </c>
      <c r="J44" s="2">
        <v>5946.8716397511917</v>
      </c>
      <c r="K44" s="2">
        <v>5330.4953941939912</v>
      </c>
      <c r="L44" s="2">
        <v>2885.4591911823591</v>
      </c>
      <c r="M44" s="2">
        <v>3065.4588297517325</v>
      </c>
      <c r="N44" s="2">
        <v>2891.6839859529796</v>
      </c>
      <c r="O44" s="2">
        <v>2148.7265974117508</v>
      </c>
      <c r="P44" s="2">
        <v>2043.5214296407812</v>
      </c>
      <c r="Q44" s="2">
        <v>2044.3102820806523</v>
      </c>
      <c r="R44" s="2">
        <v>1219.7753373327055</v>
      </c>
    </row>
    <row r="45" spans="1:18" ht="11.25" customHeight="1" x14ac:dyDescent="0.25">
      <c r="A45" s="59" t="s">
        <v>150</v>
      </c>
      <c r="B45" s="60" t="s">
        <v>151</v>
      </c>
      <c r="C45" s="2">
        <v>1902.4296225105741</v>
      </c>
      <c r="D45" s="2">
        <v>1101.7202760254891</v>
      </c>
      <c r="E45" s="2">
        <v>996.74989866496958</v>
      </c>
      <c r="F45" s="2">
        <v>1089.40811993856</v>
      </c>
      <c r="G45" s="2">
        <v>1090.5254911547629</v>
      </c>
      <c r="H45" s="2">
        <v>1085.2045084713038</v>
      </c>
      <c r="I45" s="2">
        <v>1067.6317383011044</v>
      </c>
      <c r="J45" s="2">
        <v>881.50759241790661</v>
      </c>
      <c r="K45" s="2">
        <v>811.82651340419909</v>
      </c>
      <c r="L45" s="2">
        <v>772.50738666765812</v>
      </c>
      <c r="M45" s="2">
        <v>1196.5215010169641</v>
      </c>
      <c r="N45" s="2">
        <v>691.72341178777731</v>
      </c>
      <c r="O45" s="2">
        <v>619.51279076325409</v>
      </c>
      <c r="P45" s="2">
        <v>626.9206801894685</v>
      </c>
      <c r="Q45" s="2">
        <v>140.21139080800859</v>
      </c>
      <c r="R45" s="2">
        <v>74.87109735134068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1822.080752027259</v>
      </c>
      <c r="D49" s="1">
        <v>1023.6636569952011</v>
      </c>
      <c r="E49" s="1">
        <v>880.10094151980161</v>
      </c>
      <c r="F49" s="1">
        <v>1010.2670044038</v>
      </c>
      <c r="G49" s="1">
        <v>1010.7302036948989</v>
      </c>
      <c r="H49" s="1">
        <v>1020.8045107091945</v>
      </c>
      <c r="I49" s="1">
        <v>949.37141171047244</v>
      </c>
      <c r="J49" s="1">
        <v>816.21779095935062</v>
      </c>
      <c r="K49" s="1">
        <v>758.79089638559913</v>
      </c>
      <c r="L49" s="1">
        <v>722.92971090600213</v>
      </c>
      <c r="M49" s="1">
        <v>1125.421850725259</v>
      </c>
      <c r="N49" s="1">
        <v>691.72341178777731</v>
      </c>
      <c r="O49" s="1">
        <v>619.51279076325409</v>
      </c>
      <c r="P49" s="1">
        <v>626.9206801894685</v>
      </c>
      <c r="Q49" s="1">
        <v>140.21139080800859</v>
      </c>
      <c r="R49" s="1">
        <v>74.87109735134068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80.348870483314997</v>
      </c>
      <c r="D51" s="1">
        <v>78.05661903028799</v>
      </c>
      <c r="E51" s="1">
        <v>116.64895714516791</v>
      </c>
      <c r="F51" s="1">
        <v>79.141115534759976</v>
      </c>
      <c r="G51" s="1">
        <v>79.795287459864056</v>
      </c>
      <c r="H51" s="1">
        <v>64.399997762109308</v>
      </c>
      <c r="I51" s="1">
        <v>118.26032659063202</v>
      </c>
      <c r="J51" s="1">
        <v>65.289801458555999</v>
      </c>
      <c r="K51" s="1">
        <v>53.035617018600007</v>
      </c>
      <c r="L51" s="1">
        <v>49.577675761655996</v>
      </c>
      <c r="M51" s="1">
        <v>71.099650291705004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106864.29854372583</v>
      </c>
      <c r="D52" s="80">
        <v>99358.564153685118</v>
      </c>
      <c r="E52" s="80">
        <v>97906.694353464845</v>
      </c>
      <c r="F52" s="80">
        <v>99705.425720640182</v>
      </c>
      <c r="G52" s="80">
        <v>102339.13049493058</v>
      </c>
      <c r="H52" s="80">
        <v>96189.489456406969</v>
      </c>
      <c r="I52" s="80">
        <v>96843.492678480456</v>
      </c>
      <c r="J52" s="80">
        <v>93824.78808622832</v>
      </c>
      <c r="K52" s="80">
        <v>88591.465647055622</v>
      </c>
      <c r="L52" s="80">
        <v>63034.214303943023</v>
      </c>
      <c r="M52" s="80">
        <v>77777.986112891464</v>
      </c>
      <c r="N52" s="80">
        <v>76004.292658842081</v>
      </c>
      <c r="O52" s="80">
        <v>74612.488012172747</v>
      </c>
      <c r="P52" s="80">
        <v>74310.201780152565</v>
      </c>
      <c r="Q52" s="80">
        <v>73439.339746684651</v>
      </c>
      <c r="R52" s="80">
        <v>75110.193830738586</v>
      </c>
    </row>
    <row r="53" spans="1:18" ht="11.25" customHeight="1" x14ac:dyDescent="0.25">
      <c r="A53" s="56" t="s">
        <v>74</v>
      </c>
      <c r="B53" s="57" t="s">
        <v>75</v>
      </c>
      <c r="C53" s="3">
        <v>27030.048455695156</v>
      </c>
      <c r="D53" s="3">
        <v>24723.069796074175</v>
      </c>
      <c r="E53" s="3">
        <v>24261.385569813538</v>
      </c>
      <c r="F53" s="3">
        <v>25665.320691495643</v>
      </c>
      <c r="G53" s="3">
        <v>26764.927268355168</v>
      </c>
      <c r="H53" s="3">
        <v>24677.237413715069</v>
      </c>
      <c r="I53" s="3">
        <v>24581.273952412179</v>
      </c>
      <c r="J53" s="3">
        <v>24414.187760212528</v>
      </c>
      <c r="K53" s="3">
        <v>23565.634517193721</v>
      </c>
      <c r="L53" s="3">
        <v>16488.166213786419</v>
      </c>
      <c r="M53" s="3">
        <v>19735.288919524872</v>
      </c>
      <c r="N53" s="3">
        <v>19616.269295563354</v>
      </c>
      <c r="O53" s="3">
        <v>19041.564696765898</v>
      </c>
      <c r="P53" s="3">
        <v>18996.108948184632</v>
      </c>
      <c r="Q53" s="3">
        <v>18437.970623933503</v>
      </c>
      <c r="R53" s="3">
        <v>19089.401365217964</v>
      </c>
    </row>
    <row r="54" spans="1:18" ht="11.25" customHeight="1" x14ac:dyDescent="0.25">
      <c r="A54" s="56" t="s">
        <v>152</v>
      </c>
      <c r="B54" s="57" t="s">
        <v>153</v>
      </c>
      <c r="C54" s="3">
        <v>79834.250088030676</v>
      </c>
      <c r="D54" s="3">
        <v>74635.494357610936</v>
      </c>
      <c r="E54" s="3">
        <v>73645.308783651315</v>
      </c>
      <c r="F54" s="3">
        <v>74040.105029144543</v>
      </c>
      <c r="G54" s="3">
        <v>75574.20322657541</v>
      </c>
      <c r="H54" s="3">
        <v>71512.252042691907</v>
      </c>
      <c r="I54" s="3">
        <v>72262.218726068284</v>
      </c>
      <c r="J54" s="3">
        <v>69410.600326015789</v>
      </c>
      <c r="K54" s="3">
        <v>65025.831129861894</v>
      </c>
      <c r="L54" s="3">
        <v>46546.048090156604</v>
      </c>
      <c r="M54" s="3">
        <v>58042.697193366592</v>
      </c>
      <c r="N54" s="3">
        <v>56388.023363278728</v>
      </c>
      <c r="O54" s="3">
        <v>55570.92331540685</v>
      </c>
      <c r="P54" s="3">
        <v>55314.09283196793</v>
      </c>
      <c r="Q54" s="3">
        <v>55001.369122751152</v>
      </c>
      <c r="R54" s="3">
        <v>56020.792465520622</v>
      </c>
    </row>
    <row r="55" spans="1:18" ht="11.25" customHeight="1" x14ac:dyDescent="0.25">
      <c r="A55" s="59" t="s">
        <v>76</v>
      </c>
      <c r="B55" s="60" t="s">
        <v>77</v>
      </c>
      <c r="C55" s="2">
        <v>6544.7104056585804</v>
      </c>
      <c r="D55" s="2">
        <v>5835.2221947260168</v>
      </c>
      <c r="E55" s="2">
        <v>5465.7041752573914</v>
      </c>
      <c r="F55" s="2">
        <v>5461.0833729091682</v>
      </c>
      <c r="G55" s="2">
        <v>5528.9095022617921</v>
      </c>
      <c r="H55" s="2">
        <v>5336.1285092769094</v>
      </c>
      <c r="I55" s="2">
        <v>5602.3228220951523</v>
      </c>
      <c r="J55" s="2">
        <v>5408.7735488074559</v>
      </c>
      <c r="K55" s="2">
        <v>5106.5467675260479</v>
      </c>
      <c r="L55" s="2">
        <v>3755.9906317298883</v>
      </c>
      <c r="M55" s="2">
        <v>4552.3981369681997</v>
      </c>
      <c r="N55" s="2">
        <v>4763.8758700590679</v>
      </c>
      <c r="O55" s="2">
        <v>5180.5957328398281</v>
      </c>
      <c r="P55" s="2">
        <v>4739.4712412957342</v>
      </c>
      <c r="Q55" s="2">
        <v>4677.9457303149775</v>
      </c>
      <c r="R55" s="2">
        <v>4541.7591610058462</v>
      </c>
    </row>
    <row r="56" spans="1:18" ht="11.25" customHeight="1" x14ac:dyDescent="0.25">
      <c r="A56" s="59" t="s">
        <v>78</v>
      </c>
      <c r="B56" s="60" t="s">
        <v>79</v>
      </c>
      <c r="C56" s="2">
        <v>71223.480290697073</v>
      </c>
      <c r="D56" s="2">
        <v>66713.871441765601</v>
      </c>
      <c r="E56" s="2">
        <v>66043.832038704</v>
      </c>
      <c r="F56" s="2">
        <v>66233.268669765603</v>
      </c>
      <c r="G56" s="2">
        <v>67552.299360467994</v>
      </c>
      <c r="H56" s="2">
        <v>64114.77925922977</v>
      </c>
      <c r="I56" s="2">
        <v>64465.262461735212</v>
      </c>
      <c r="J56" s="2">
        <v>61669.650674268014</v>
      </c>
      <c r="K56" s="2">
        <v>57769.942573137603</v>
      </c>
      <c r="L56" s="2">
        <v>41207.276277179997</v>
      </c>
      <c r="M56" s="2">
        <v>51323.21408693058</v>
      </c>
      <c r="N56" s="2">
        <v>48469.726252290231</v>
      </c>
      <c r="O56" s="2">
        <v>47437.740430896265</v>
      </c>
      <c r="P56" s="2">
        <v>47364.86670783897</v>
      </c>
      <c r="Q56" s="2">
        <v>47052.161290869779</v>
      </c>
      <c r="R56" s="2">
        <v>47338.71778129341</v>
      </c>
    </row>
    <row r="57" spans="1:18" ht="11.25" customHeight="1" x14ac:dyDescent="0.25">
      <c r="A57" s="64" t="s">
        <v>154</v>
      </c>
      <c r="B57" s="60" t="s">
        <v>80</v>
      </c>
      <c r="C57" s="2">
        <v>2.1793916750213054</v>
      </c>
      <c r="D57" s="2">
        <v>1.8803913583680039</v>
      </c>
      <c r="E57" s="2">
        <v>2.413832551200001</v>
      </c>
      <c r="F57" s="2">
        <v>0.37481791089600108</v>
      </c>
      <c r="G57" s="2">
        <v>0.1860426351359995</v>
      </c>
      <c r="H57" s="2">
        <v>0.37242364067839295</v>
      </c>
      <c r="I57" s="2">
        <v>0.37517110934400133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2063.8799999999974</v>
      </c>
      <c r="D58" s="2">
        <v>2084.5203297609601</v>
      </c>
      <c r="E58" s="2">
        <v>2133.3587371387198</v>
      </c>
      <c r="F58" s="2">
        <v>2345.3781685588801</v>
      </c>
      <c r="G58" s="2">
        <v>2492.8083212104802</v>
      </c>
      <c r="H58" s="2">
        <v>2060.9718505445421</v>
      </c>
      <c r="I58" s="2">
        <v>2194.25827112856</v>
      </c>
      <c r="J58" s="2">
        <v>2332.1761029403201</v>
      </c>
      <c r="K58" s="2">
        <v>2149.3417891982403</v>
      </c>
      <c r="L58" s="2">
        <v>1582.7811812467201</v>
      </c>
      <c r="M58" s="2">
        <v>2167.0849694678072</v>
      </c>
      <c r="N58" s="2">
        <v>3154.4212409294305</v>
      </c>
      <c r="O58" s="2">
        <v>2952.5871516707548</v>
      </c>
      <c r="P58" s="2">
        <v>3209.754882833231</v>
      </c>
      <c r="Q58" s="2">
        <v>3271.2621015663972</v>
      </c>
      <c r="R58" s="2">
        <v>4140.3155232213658</v>
      </c>
    </row>
    <row r="59" spans="1:18" ht="11.25" customHeight="1" x14ac:dyDescent="0.25">
      <c r="A59" s="81" t="s">
        <v>349</v>
      </c>
      <c r="B59" s="54">
        <v>7200</v>
      </c>
      <c r="C59" s="80">
        <v>34.033935474867071</v>
      </c>
      <c r="D59" s="80">
        <v>35.468979872040016</v>
      </c>
      <c r="E59" s="80">
        <v>32.328134621639975</v>
      </c>
      <c r="F59" s="80">
        <v>9.8955933862500309</v>
      </c>
      <c r="G59" s="80">
        <v>37.773798094890005</v>
      </c>
      <c r="H59" s="80">
        <v>60.954492941142647</v>
      </c>
      <c r="I59" s="80">
        <v>193.62746682279007</v>
      </c>
      <c r="J59" s="80">
        <v>239.93152461135026</v>
      </c>
      <c r="K59" s="80">
        <v>633.31794106939833</v>
      </c>
      <c r="L59" s="80">
        <v>248.73990769310419</v>
      </c>
      <c r="M59" s="80">
        <v>345.54222249061263</v>
      </c>
      <c r="N59" s="80">
        <v>417.73750952749282</v>
      </c>
      <c r="O59" s="80">
        <v>313.70929914474817</v>
      </c>
      <c r="P59" s="80">
        <v>260.21999382078099</v>
      </c>
      <c r="Q59" s="80">
        <v>291.61445356170123</v>
      </c>
      <c r="R59" s="80">
        <v>270.98492526072721</v>
      </c>
    </row>
    <row r="60" spans="1:18" ht="11.25" customHeight="1" x14ac:dyDescent="0.25">
      <c r="A60" s="56" t="s">
        <v>97</v>
      </c>
      <c r="B60" s="57" t="s">
        <v>98</v>
      </c>
      <c r="C60" s="3">
        <v>34.033935474867071</v>
      </c>
      <c r="D60" s="3">
        <v>35.468979872040016</v>
      </c>
      <c r="E60" s="3">
        <v>32.328134621639975</v>
      </c>
      <c r="F60" s="3">
        <v>9.8955933862500309</v>
      </c>
      <c r="G60" s="3">
        <v>37.773798094890005</v>
      </c>
      <c r="H60" s="3">
        <v>60.954492941142647</v>
      </c>
      <c r="I60" s="3">
        <v>193.62746682279007</v>
      </c>
      <c r="J60" s="3">
        <v>239.93152461135026</v>
      </c>
      <c r="K60" s="3">
        <v>632.9356240135503</v>
      </c>
      <c r="L60" s="3">
        <v>248.35563259650019</v>
      </c>
      <c r="M60" s="3">
        <v>345.17543831334859</v>
      </c>
      <c r="N60" s="3">
        <v>417.55410170985505</v>
      </c>
      <c r="O60" s="3">
        <v>313.70929914474817</v>
      </c>
      <c r="P60" s="3">
        <v>260.21999382078099</v>
      </c>
      <c r="Q60" s="3">
        <v>291.61445356170123</v>
      </c>
      <c r="R60" s="3">
        <v>270.98492526072721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0.38231705584799835</v>
      </c>
      <c r="L61" s="3">
        <v>0.38427509660399239</v>
      </c>
      <c r="M61" s="3">
        <v>0.36678417726402157</v>
      </c>
      <c r="N61" s="3">
        <v>0.18340781763775907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4.972025572214493</v>
      </c>
      <c r="D64" s="82">
        <v>36.939826576800094</v>
      </c>
      <c r="E64" s="82">
        <v>7.7376870446432111</v>
      </c>
      <c r="F64" s="82">
        <v>33.645230307359853</v>
      </c>
      <c r="G64" s="82">
        <v>81.602862243840491</v>
      </c>
      <c r="H64" s="82">
        <v>74.927907435215801</v>
      </c>
      <c r="I64" s="82">
        <v>177.00824421504063</v>
      </c>
      <c r="J64" s="82">
        <v>122.7465826876753</v>
      </c>
      <c r="K64" s="82">
        <v>137.69285310892849</v>
      </c>
      <c r="L64" s="82">
        <v>213.38398306036791</v>
      </c>
      <c r="M64" s="82">
        <v>271.19586106541544</v>
      </c>
      <c r="N64" s="82">
        <v>221.28149701862387</v>
      </c>
      <c r="O64" s="82">
        <v>213.39730769885452</v>
      </c>
      <c r="P64" s="82">
        <v>206.80532149740728</v>
      </c>
      <c r="Q64" s="82">
        <v>175.82045486931514</v>
      </c>
      <c r="R64" s="82">
        <v>111.06174613675815</v>
      </c>
    </row>
    <row r="65" spans="1:18" ht="11.25" customHeight="1" x14ac:dyDescent="0.25">
      <c r="A65" s="72" t="s">
        <v>350</v>
      </c>
      <c r="B65" s="73" t="s">
        <v>83</v>
      </c>
      <c r="C65" s="83">
        <v>4.8720058598268237</v>
      </c>
      <c r="D65" s="83">
        <v>36.939826576800094</v>
      </c>
      <c r="E65" s="83">
        <v>7.7376870446432111</v>
      </c>
      <c r="F65" s="83">
        <v>33.645230307359853</v>
      </c>
      <c r="G65" s="83">
        <v>81.602862243840491</v>
      </c>
      <c r="H65" s="83">
        <v>74.927907435215801</v>
      </c>
      <c r="I65" s="83">
        <v>177.00824421504063</v>
      </c>
      <c r="J65" s="83">
        <v>122.7465826876753</v>
      </c>
      <c r="K65" s="83">
        <v>136.94090985792062</v>
      </c>
      <c r="L65" s="83">
        <v>211.96513029887996</v>
      </c>
      <c r="M65" s="83">
        <v>260.73559237843989</v>
      </c>
      <c r="N65" s="83">
        <v>207.81619665709209</v>
      </c>
      <c r="O65" s="83">
        <v>212.68749953015072</v>
      </c>
      <c r="P65" s="83">
        <v>205.60411912959088</v>
      </c>
      <c r="Q65" s="83">
        <v>173.90946342308746</v>
      </c>
      <c r="R65" s="83">
        <v>109.36916073164258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0.81898788200014316</v>
      </c>
      <c r="O67" s="83">
        <v>0.70980816870379515</v>
      </c>
      <c r="P67" s="83">
        <v>1.201202367816405</v>
      </c>
      <c r="Q67" s="83">
        <v>1.9109914462276945</v>
      </c>
      <c r="R67" s="83">
        <v>1.6925854051155662</v>
      </c>
    </row>
    <row r="68" spans="1:18" ht="11.25" customHeight="1" x14ac:dyDescent="0.25">
      <c r="A68" s="72" t="s">
        <v>86</v>
      </c>
      <c r="B68" s="73" t="s">
        <v>87</v>
      </c>
      <c r="C68" s="83">
        <v>0.10001971238766906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0.41914054799998851</v>
      </c>
      <c r="L68" s="83">
        <v>0.41834505599998889</v>
      </c>
      <c r="M68" s="83">
        <v>0.50028087764213147</v>
      </c>
      <c r="N68" s="83">
        <v>0.3000071182417362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0.33280270300788029</v>
      </c>
      <c r="L69" s="83">
        <v>1.0005077054879521</v>
      </c>
      <c r="M69" s="83">
        <v>9.9599878093334375</v>
      </c>
      <c r="N69" s="83">
        <v>12.346305361289922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0.33280270300788029</v>
      </c>
      <c r="L73" s="84">
        <v>1.0005077054879521</v>
      </c>
      <c r="M73" s="84">
        <v>9.9599878093334375</v>
      </c>
      <c r="N73" s="84">
        <v>12.346305361289922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344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239286.83082262339</v>
      </c>
      <c r="D2" s="79">
        <v>227044.80834274663</v>
      </c>
      <c r="E2" s="79">
        <v>220532.4465104283</v>
      </c>
      <c r="F2" s="79">
        <v>230452.58029537665</v>
      </c>
      <c r="G2" s="79">
        <v>228618.25234926131</v>
      </c>
      <c r="H2" s="79">
        <v>217871.28120450547</v>
      </c>
      <c r="I2" s="79">
        <v>220576.88184420625</v>
      </c>
      <c r="J2" s="79">
        <v>213490.88346325251</v>
      </c>
      <c r="K2" s="79">
        <v>200004.86804050344</v>
      </c>
      <c r="L2" s="79">
        <v>142266.3510092725</v>
      </c>
      <c r="M2" s="79">
        <v>175764.79103948435</v>
      </c>
      <c r="N2" s="79">
        <v>174141.59738812473</v>
      </c>
      <c r="O2" s="79">
        <v>169294.30980873416</v>
      </c>
      <c r="P2" s="79">
        <v>169659.77843214947</v>
      </c>
      <c r="Q2" s="79">
        <v>169473.29983776633</v>
      </c>
      <c r="R2" s="79">
        <v>171865.92151138865</v>
      </c>
    </row>
    <row r="3" spans="1:18" ht="11.25" customHeight="1" x14ac:dyDescent="0.25">
      <c r="A3" s="53" t="s">
        <v>2</v>
      </c>
      <c r="B3" s="54" t="s">
        <v>3</v>
      </c>
      <c r="C3" s="80">
        <v>128784.69868621149</v>
      </c>
      <c r="D3" s="80">
        <v>124819.00317655486</v>
      </c>
      <c r="E3" s="80">
        <v>120974.12279301295</v>
      </c>
      <c r="F3" s="80">
        <v>129161.64812013532</v>
      </c>
      <c r="G3" s="80">
        <v>124439.25919058273</v>
      </c>
      <c r="H3" s="80">
        <v>120133.47009481133</v>
      </c>
      <c r="I3" s="80">
        <v>123101.5795942384</v>
      </c>
      <c r="J3" s="80">
        <v>119298.86872474049</v>
      </c>
      <c r="K3" s="80">
        <v>111125.68839986881</v>
      </c>
      <c r="L3" s="80">
        <v>80178.760161007594</v>
      </c>
      <c r="M3" s="80">
        <v>98877.988234646837</v>
      </c>
      <c r="N3" s="80">
        <v>99659.09776973557</v>
      </c>
      <c r="O3" s="80">
        <v>96721.480010598592</v>
      </c>
      <c r="P3" s="80">
        <v>97407.905366161795</v>
      </c>
      <c r="Q3" s="80">
        <v>98168.290208352148</v>
      </c>
      <c r="R3" s="80">
        <v>99952.758117339341</v>
      </c>
    </row>
    <row r="4" spans="1:18" ht="11.25" customHeight="1" x14ac:dyDescent="0.25">
      <c r="A4" s="56" t="s">
        <v>125</v>
      </c>
      <c r="B4" s="57" t="s">
        <v>126</v>
      </c>
      <c r="C4" s="3">
        <v>128399.4989066048</v>
      </c>
      <c r="D4" s="3">
        <v>124505.29720455463</v>
      </c>
      <c r="E4" s="3">
        <v>120645.88261791646</v>
      </c>
      <c r="F4" s="3">
        <v>128498.27351380186</v>
      </c>
      <c r="G4" s="3">
        <v>124227.74684087052</v>
      </c>
      <c r="H4" s="3">
        <v>119950.5470535889</v>
      </c>
      <c r="I4" s="3">
        <v>122940.20998044002</v>
      </c>
      <c r="J4" s="3">
        <v>119140.93784751154</v>
      </c>
      <c r="K4" s="3">
        <v>111008.40326464635</v>
      </c>
      <c r="L4" s="3">
        <v>80103.093529176302</v>
      </c>
      <c r="M4" s="3">
        <v>98835.517043576969</v>
      </c>
      <c r="N4" s="3">
        <v>99309.774725787574</v>
      </c>
      <c r="O4" s="3">
        <v>96330.268912760468</v>
      </c>
      <c r="P4" s="3">
        <v>96711.588329832579</v>
      </c>
      <c r="Q4" s="3">
        <v>97648.921662014502</v>
      </c>
      <c r="R4" s="3">
        <v>99373.563197088093</v>
      </c>
    </row>
    <row r="5" spans="1:18" ht="11.25" customHeight="1" x14ac:dyDescent="0.25">
      <c r="A5" s="59" t="s">
        <v>127</v>
      </c>
      <c r="B5" s="60" t="s">
        <v>128</v>
      </c>
      <c r="C5" s="2">
        <v>31177.323001355926</v>
      </c>
      <c r="D5" s="2">
        <v>32297.000068872272</v>
      </c>
      <c r="E5" s="2">
        <v>30624.401904473678</v>
      </c>
      <c r="F5" s="2">
        <v>34891.730243573664</v>
      </c>
      <c r="G5" s="2">
        <v>37481.297334124858</v>
      </c>
      <c r="H5" s="2">
        <v>39499.190303487099</v>
      </c>
      <c r="I5" s="2">
        <v>39921.979767883589</v>
      </c>
      <c r="J5" s="2">
        <v>38007.594895188828</v>
      </c>
      <c r="K5" s="2">
        <v>35218.268461431493</v>
      </c>
      <c r="L5" s="2">
        <v>23167.171109560019</v>
      </c>
      <c r="M5" s="2">
        <v>35341.279824217279</v>
      </c>
      <c r="N5" s="2">
        <v>37206.097999583217</v>
      </c>
      <c r="O5" s="2">
        <v>39318.158098839493</v>
      </c>
      <c r="P5" s="2">
        <v>41397.724479032142</v>
      </c>
      <c r="Q5" s="2">
        <v>44177.678230829646</v>
      </c>
      <c r="R5" s="2">
        <v>48398.389425071677</v>
      </c>
    </row>
    <row r="6" spans="1:18" ht="11.25" customHeight="1" x14ac:dyDescent="0.25">
      <c r="A6" s="61" t="s">
        <v>4</v>
      </c>
      <c r="B6" s="62" t="s">
        <v>5</v>
      </c>
      <c r="C6" s="1">
        <v>20.140157085042542</v>
      </c>
      <c r="D6" s="1">
        <v>14.398668287583893</v>
      </c>
      <c r="E6" s="1">
        <v>67.904626413148947</v>
      </c>
      <c r="F6" s="1">
        <v>3047.5762401895017</v>
      </c>
      <c r="G6" s="1">
        <v>627.04123738479734</v>
      </c>
      <c r="H6" s="1">
        <v>1134.208185282268</v>
      </c>
      <c r="I6" s="1">
        <v>1017.9105734685189</v>
      </c>
      <c r="J6" s="1">
        <v>869.65661373872388</v>
      </c>
      <c r="K6" s="1">
        <v>1113.2019379094256</v>
      </c>
      <c r="L6" s="1">
        <v>688.50182710957574</v>
      </c>
      <c r="M6" s="1">
        <v>1368.1121389294415</v>
      </c>
      <c r="N6" s="1">
        <v>4799.7037727336456</v>
      </c>
      <c r="O6" s="1">
        <v>5107.5713030408115</v>
      </c>
      <c r="P6" s="1">
        <v>5803.6228333125855</v>
      </c>
      <c r="Q6" s="1">
        <v>4587.6863685049702</v>
      </c>
      <c r="R6" s="1">
        <v>5591.0175208465398</v>
      </c>
    </row>
    <row r="7" spans="1:18" ht="11.25" customHeight="1" x14ac:dyDescent="0.25">
      <c r="A7" s="61" t="s">
        <v>6</v>
      </c>
      <c r="B7" s="62" t="s">
        <v>7</v>
      </c>
      <c r="C7" s="1">
        <v>5267.9905683049883</v>
      </c>
      <c r="D7" s="1">
        <v>7004.1308495945286</v>
      </c>
      <c r="E7" s="1">
        <v>6567.6101507715639</v>
      </c>
      <c r="F7" s="1">
        <v>7194.0127617766302</v>
      </c>
      <c r="G7" s="1">
        <v>8262.881511433905</v>
      </c>
      <c r="H7" s="1">
        <v>8925.63002487421</v>
      </c>
      <c r="I7" s="1">
        <v>8434.1080975171099</v>
      </c>
      <c r="J7" s="1">
        <v>9360.0371044362564</v>
      </c>
      <c r="K7" s="1">
        <v>8224.8274193643574</v>
      </c>
      <c r="L7" s="1">
        <v>6238.0808974076808</v>
      </c>
      <c r="M7" s="1">
        <v>6779.653406455911</v>
      </c>
      <c r="N7" s="1">
        <v>7993.8806703954951</v>
      </c>
      <c r="O7" s="1">
        <v>8931.0560770152279</v>
      </c>
      <c r="P7" s="1">
        <v>10191.082516965376</v>
      </c>
      <c r="Q7" s="1">
        <v>11114.182570886369</v>
      </c>
      <c r="R7" s="1">
        <v>11176.33878446491</v>
      </c>
    </row>
    <row r="8" spans="1:18" ht="11.25" customHeight="1" x14ac:dyDescent="0.25">
      <c r="A8" s="61" t="s">
        <v>8</v>
      </c>
      <c r="B8" s="62" t="s">
        <v>9</v>
      </c>
      <c r="C8" s="1">
        <v>25889.192275965896</v>
      </c>
      <c r="D8" s="1">
        <v>25278.470550990161</v>
      </c>
      <c r="E8" s="1">
        <v>23988.887127288966</v>
      </c>
      <c r="F8" s="1">
        <v>24650.141241607533</v>
      </c>
      <c r="G8" s="1">
        <v>28591.374585306159</v>
      </c>
      <c r="H8" s="1">
        <v>28984.11264741997</v>
      </c>
      <c r="I8" s="1">
        <v>29866.051631808798</v>
      </c>
      <c r="J8" s="1">
        <v>27777.901177013846</v>
      </c>
      <c r="K8" s="1">
        <v>25530.383011980375</v>
      </c>
      <c r="L8" s="1">
        <v>16034.948802436182</v>
      </c>
      <c r="M8" s="1">
        <v>26859.531168150515</v>
      </c>
      <c r="N8" s="1">
        <v>24039.722312159676</v>
      </c>
      <c r="O8" s="1">
        <v>24930.397491747502</v>
      </c>
      <c r="P8" s="1">
        <v>24902.653164577539</v>
      </c>
      <c r="Q8" s="1">
        <v>27921.460639928759</v>
      </c>
      <c r="R8" s="1">
        <v>30862.082452335871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455.23944591065253</v>
      </c>
      <c r="I9" s="1">
        <v>603.90946508916022</v>
      </c>
      <c r="J9" s="1">
        <v>0</v>
      </c>
      <c r="K9" s="1">
        <v>349.85609217732832</v>
      </c>
      <c r="L9" s="1">
        <v>205.63958260657893</v>
      </c>
      <c r="M9" s="1">
        <v>333.98311068140777</v>
      </c>
      <c r="N9" s="1">
        <v>372.79124429440282</v>
      </c>
      <c r="O9" s="1">
        <v>349.13322703595014</v>
      </c>
      <c r="P9" s="1">
        <v>500.36596417664003</v>
      </c>
      <c r="Q9" s="1">
        <v>554.34865150955022</v>
      </c>
      <c r="R9" s="1">
        <v>768.95066742435313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2.3505588741930201</v>
      </c>
      <c r="E10" s="2">
        <v>2.8288076081617004</v>
      </c>
      <c r="F10" s="2">
        <v>33.704665590082485</v>
      </c>
      <c r="G10" s="2">
        <v>36.784635709115861</v>
      </c>
      <c r="H10" s="2">
        <v>19.845057916356922</v>
      </c>
      <c r="I10" s="2">
        <v>7.9214615946800819</v>
      </c>
      <c r="J10" s="2">
        <v>0</v>
      </c>
      <c r="K10" s="2">
        <v>0</v>
      </c>
      <c r="L10" s="2">
        <v>0</v>
      </c>
      <c r="M10" s="2">
        <v>0</v>
      </c>
      <c r="N10" s="2">
        <v>14.193515424355883</v>
      </c>
      <c r="O10" s="2">
        <v>11.22674028093169</v>
      </c>
      <c r="P10" s="2">
        <v>8.5250225455506552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97149.719392078798</v>
      </c>
      <c r="D11" s="2">
        <v>92082.277713152522</v>
      </c>
      <c r="E11" s="2">
        <v>89801.042110642797</v>
      </c>
      <c r="F11" s="2">
        <v>93418.715665435317</v>
      </c>
      <c r="G11" s="2">
        <v>86400.978532550274</v>
      </c>
      <c r="H11" s="2">
        <v>80079.909577500614</v>
      </c>
      <c r="I11" s="2">
        <v>82853.25859988782</v>
      </c>
      <c r="J11" s="2">
        <v>80836.14721299478</v>
      </c>
      <c r="K11" s="2">
        <v>75328.397577456126</v>
      </c>
      <c r="L11" s="2">
        <v>56519.120317790534</v>
      </c>
      <c r="M11" s="2">
        <v>63235.745507866464</v>
      </c>
      <c r="N11" s="2">
        <v>61855.230710014803</v>
      </c>
      <c r="O11" s="2">
        <v>56739.501658254107</v>
      </c>
      <c r="P11" s="2">
        <v>54986.429684599898</v>
      </c>
      <c r="Q11" s="2">
        <v>53158.037000951459</v>
      </c>
      <c r="R11" s="2">
        <v>50969.123721672775</v>
      </c>
    </row>
    <row r="12" spans="1:18" ht="11.25" customHeight="1" x14ac:dyDescent="0.25">
      <c r="A12" s="61" t="s">
        <v>14</v>
      </c>
      <c r="B12" s="62" t="s">
        <v>15</v>
      </c>
      <c r="C12" s="1">
        <v>97149.719392078798</v>
      </c>
      <c r="D12" s="1">
        <v>92082.277713152522</v>
      </c>
      <c r="E12" s="1">
        <v>89801.042110642797</v>
      </c>
      <c r="F12" s="1">
        <v>93418.715665435317</v>
      </c>
      <c r="G12" s="1">
        <v>86400.978532550274</v>
      </c>
      <c r="H12" s="1">
        <v>80079.909577500614</v>
      </c>
      <c r="I12" s="1">
        <v>82853.25859988782</v>
      </c>
      <c r="J12" s="1">
        <v>80836.14721299478</v>
      </c>
      <c r="K12" s="1">
        <v>75328.397577456126</v>
      </c>
      <c r="L12" s="1">
        <v>56519.120317790534</v>
      </c>
      <c r="M12" s="1">
        <v>63235.745507866464</v>
      </c>
      <c r="N12" s="1">
        <v>61855.230710014803</v>
      </c>
      <c r="O12" s="1">
        <v>56739.501658254107</v>
      </c>
      <c r="P12" s="1">
        <v>54986.429684599898</v>
      </c>
      <c r="Q12" s="1">
        <v>53158.037000951459</v>
      </c>
      <c r="R12" s="1">
        <v>50969.123721672775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72.456513170073919</v>
      </c>
      <c r="D14" s="2">
        <v>123.66886365564343</v>
      </c>
      <c r="E14" s="2">
        <v>217.60979519182106</v>
      </c>
      <c r="F14" s="2">
        <v>154.12293920278648</v>
      </c>
      <c r="G14" s="2">
        <v>308.68633848627059</v>
      </c>
      <c r="H14" s="2">
        <v>351.60211468484061</v>
      </c>
      <c r="I14" s="2">
        <v>157.05015107393811</v>
      </c>
      <c r="J14" s="2">
        <v>297.19573932793321</v>
      </c>
      <c r="K14" s="2">
        <v>461.73722575872648</v>
      </c>
      <c r="L14" s="2">
        <v>416.80210182576036</v>
      </c>
      <c r="M14" s="2">
        <v>258.49171149322365</v>
      </c>
      <c r="N14" s="2">
        <v>234.25250076520732</v>
      </c>
      <c r="O14" s="2">
        <v>261.38241538593621</v>
      </c>
      <c r="P14" s="2">
        <v>318.90914365498617</v>
      </c>
      <c r="Q14" s="2">
        <v>313.20643023339716</v>
      </c>
      <c r="R14" s="2">
        <v>6.0500503436337034</v>
      </c>
    </row>
    <row r="15" spans="1:18" ht="11.25" customHeight="1" x14ac:dyDescent="0.25">
      <c r="A15" s="63" t="s">
        <v>131</v>
      </c>
      <c r="B15" s="57" t="s">
        <v>132</v>
      </c>
      <c r="C15" s="3">
        <v>385.19977960668086</v>
      </c>
      <c r="D15" s="3">
        <v>313.70597200022894</v>
      </c>
      <c r="E15" s="3">
        <v>328.24017509649593</v>
      </c>
      <c r="F15" s="3">
        <v>663.37460633345415</v>
      </c>
      <c r="G15" s="3">
        <v>211.51234971221123</v>
      </c>
      <c r="H15" s="3">
        <v>182.92304122243127</v>
      </c>
      <c r="I15" s="3">
        <v>161.36961379837999</v>
      </c>
      <c r="J15" s="3">
        <v>157.93087722895044</v>
      </c>
      <c r="K15" s="3">
        <v>117.28513522247498</v>
      </c>
      <c r="L15" s="3">
        <v>75.666631831285827</v>
      </c>
      <c r="M15" s="3">
        <v>42.47119106987477</v>
      </c>
      <c r="N15" s="3">
        <v>349.32304394799223</v>
      </c>
      <c r="O15" s="3">
        <v>391.2110978381188</v>
      </c>
      <c r="P15" s="3">
        <v>696.3170363292212</v>
      </c>
      <c r="Q15" s="3">
        <v>519.36854633764699</v>
      </c>
      <c r="R15" s="3">
        <v>579.19492025124168</v>
      </c>
    </row>
    <row r="16" spans="1:18" ht="11.25" customHeight="1" x14ac:dyDescent="0.25">
      <c r="A16" s="59" t="s">
        <v>20</v>
      </c>
      <c r="B16" s="60" t="s">
        <v>21</v>
      </c>
      <c r="C16" s="2">
        <v>281.22699782287532</v>
      </c>
      <c r="D16" s="2">
        <v>209.73930245963669</v>
      </c>
      <c r="E16" s="2">
        <v>226.24051285104528</v>
      </c>
      <c r="F16" s="2">
        <v>586.12071965604298</v>
      </c>
      <c r="G16" s="2">
        <v>120.51658458353909</v>
      </c>
      <c r="H16" s="2">
        <v>111.50176268037082</v>
      </c>
      <c r="I16" s="2">
        <v>105.17645216980841</v>
      </c>
      <c r="J16" s="2">
        <v>101.73233982882446</v>
      </c>
      <c r="K16" s="2">
        <v>86.555925183699884</v>
      </c>
      <c r="L16" s="2">
        <v>65.965191039360406</v>
      </c>
      <c r="M16" s="2">
        <v>36.665389334161027</v>
      </c>
      <c r="N16" s="2">
        <v>211.87985863852134</v>
      </c>
      <c r="O16" s="2">
        <v>77.381578731076814</v>
      </c>
      <c r="P16" s="2">
        <v>95.883036953420529</v>
      </c>
      <c r="Q16" s="2">
        <v>25.219005240729778</v>
      </c>
      <c r="R16" s="2">
        <v>26.935115267233531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103.97278178380556</v>
      </c>
      <c r="D18" s="2">
        <v>103.96666954059228</v>
      </c>
      <c r="E18" s="2">
        <v>101.99966224545066</v>
      </c>
      <c r="F18" s="2">
        <v>77.253886677411217</v>
      </c>
      <c r="G18" s="2">
        <v>90.995765128672133</v>
      </c>
      <c r="H18" s="2">
        <v>71.421278542060449</v>
      </c>
      <c r="I18" s="2">
        <v>56.193161628571566</v>
      </c>
      <c r="J18" s="2">
        <v>56.198537400125979</v>
      </c>
      <c r="K18" s="2">
        <v>30.729210038775097</v>
      </c>
      <c r="L18" s="2">
        <v>9.701440791925414</v>
      </c>
      <c r="M18" s="2">
        <v>5.8058017357137404</v>
      </c>
      <c r="N18" s="2">
        <v>137.44318530947092</v>
      </c>
      <c r="O18" s="2">
        <v>313.82951910704202</v>
      </c>
      <c r="P18" s="2">
        <v>600.43399937580068</v>
      </c>
      <c r="Q18" s="2">
        <v>494.14954109691718</v>
      </c>
      <c r="R18" s="2">
        <v>552.25980498400816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9985.7250434325815</v>
      </c>
      <c r="D21" s="80">
        <v>9574.5522200767446</v>
      </c>
      <c r="E21" s="80">
        <v>8245.6320251908619</v>
      </c>
      <c r="F21" s="80">
        <v>8703.9626725825874</v>
      </c>
      <c r="G21" s="80">
        <v>9073.6240058278727</v>
      </c>
      <c r="H21" s="80">
        <v>8200.6284230742858</v>
      </c>
      <c r="I21" s="80">
        <v>7619.0941653270975</v>
      </c>
      <c r="J21" s="80">
        <v>7177.897456043509</v>
      </c>
      <c r="K21" s="80">
        <v>6688.3086558837385</v>
      </c>
      <c r="L21" s="80">
        <v>3988.6729608444925</v>
      </c>
      <c r="M21" s="80">
        <v>4563.3891129097719</v>
      </c>
      <c r="N21" s="80">
        <v>4060.5345882030242</v>
      </c>
      <c r="O21" s="80">
        <v>3353.5546663886821</v>
      </c>
      <c r="P21" s="80">
        <v>3020.8333203549032</v>
      </c>
      <c r="Q21" s="80">
        <v>2801.5228943006505</v>
      </c>
      <c r="R21" s="80">
        <v>2233.0663403598487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9985.7250434325815</v>
      </c>
      <c r="D30" s="3">
        <v>9574.5522200767446</v>
      </c>
      <c r="E30" s="3">
        <v>8245.6320251908619</v>
      </c>
      <c r="F30" s="3">
        <v>8703.9626725825874</v>
      </c>
      <c r="G30" s="3">
        <v>9073.6240058278727</v>
      </c>
      <c r="H30" s="3">
        <v>8200.6284230742858</v>
      </c>
      <c r="I30" s="3">
        <v>7619.0941653270975</v>
      </c>
      <c r="J30" s="3">
        <v>7177.897456043509</v>
      </c>
      <c r="K30" s="3">
        <v>6688.3086558837385</v>
      </c>
      <c r="L30" s="3">
        <v>3988.6729608444925</v>
      </c>
      <c r="M30" s="3">
        <v>4563.3891129097719</v>
      </c>
      <c r="N30" s="3">
        <v>4060.5345882030242</v>
      </c>
      <c r="O30" s="3">
        <v>3353.5546663886821</v>
      </c>
      <c r="P30" s="3">
        <v>3020.8333203549032</v>
      </c>
      <c r="Q30" s="3">
        <v>2801.5228943006505</v>
      </c>
      <c r="R30" s="3">
        <v>2233.0663403598487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730.97679011837613</v>
      </c>
      <c r="D34" s="2">
        <v>892.76080731699244</v>
      </c>
      <c r="E34" s="2">
        <v>915.93346887289158</v>
      </c>
      <c r="F34" s="2">
        <v>824.57696157650253</v>
      </c>
      <c r="G34" s="2">
        <v>869.0797728445059</v>
      </c>
      <c r="H34" s="2">
        <v>853.85351022978034</v>
      </c>
      <c r="I34" s="2">
        <v>832.63275231042189</v>
      </c>
      <c r="J34" s="2">
        <v>816.79218553394708</v>
      </c>
      <c r="K34" s="2">
        <v>899.40567277273885</v>
      </c>
      <c r="L34" s="2">
        <v>688.97797608903022</v>
      </c>
      <c r="M34" s="2">
        <v>833.53803186750565</v>
      </c>
      <c r="N34" s="2">
        <v>806.64238717778267</v>
      </c>
      <c r="O34" s="2">
        <v>779.65269940280473</v>
      </c>
      <c r="P34" s="2">
        <v>623.54148808558261</v>
      </c>
      <c r="Q34" s="2">
        <v>620.54455647568091</v>
      </c>
      <c r="R34" s="2">
        <v>624.67416445683853</v>
      </c>
    </row>
    <row r="35" spans="1:18" ht="11.25" customHeight="1" x14ac:dyDescent="0.25">
      <c r="A35" s="59" t="s">
        <v>145</v>
      </c>
      <c r="B35" s="60" t="s">
        <v>146</v>
      </c>
      <c r="C35" s="2">
        <v>2.0044296774339423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1.8338130145106337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2.0044296774339423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1.8338130145106337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5.5041273725892008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5.5041273725892008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1009.3365875964295</v>
      </c>
      <c r="D43" s="2">
        <v>974.86791049893031</v>
      </c>
      <c r="E43" s="2">
        <v>499.91099367436999</v>
      </c>
      <c r="F43" s="2">
        <v>419.84318824628718</v>
      </c>
      <c r="G43" s="2">
        <v>386.02874620510011</v>
      </c>
      <c r="H43" s="2">
        <v>394.85135843578905</v>
      </c>
      <c r="I43" s="2">
        <v>325.62649056600941</v>
      </c>
      <c r="J43" s="2">
        <v>310.74272151120704</v>
      </c>
      <c r="K43" s="2">
        <v>306.02651235297628</v>
      </c>
      <c r="L43" s="2">
        <v>230.19576883349609</v>
      </c>
      <c r="M43" s="2">
        <v>313.93659241264947</v>
      </c>
      <c r="N43" s="2">
        <v>261.03607230488058</v>
      </c>
      <c r="O43" s="2">
        <v>235.16232937631005</v>
      </c>
      <c r="P43" s="2">
        <v>223.53947762835634</v>
      </c>
      <c r="Q43" s="2">
        <v>214.16321007239844</v>
      </c>
      <c r="R43" s="2">
        <v>401.85951654198323</v>
      </c>
    </row>
    <row r="44" spans="1:18" ht="11.25" customHeight="1" x14ac:dyDescent="0.25">
      <c r="A44" s="59" t="s">
        <v>149</v>
      </c>
      <c r="B44" s="60" t="s">
        <v>59</v>
      </c>
      <c r="C44" s="2">
        <v>6985.1601887178249</v>
      </c>
      <c r="D44" s="2">
        <v>7152.0615918341282</v>
      </c>
      <c r="E44" s="2">
        <v>6337.6616808230328</v>
      </c>
      <c r="F44" s="2">
        <v>6931.2719371415342</v>
      </c>
      <c r="G44" s="2">
        <v>7287.597327629499</v>
      </c>
      <c r="H44" s="2">
        <v>6408.634343273503</v>
      </c>
      <c r="I44" s="2">
        <v>6009.9189045108969</v>
      </c>
      <c r="J44" s="2">
        <v>5670.1246601797629</v>
      </c>
      <c r="K44" s="2">
        <v>5128.3221130859311</v>
      </c>
      <c r="L44" s="2">
        <v>2735.4082702876512</v>
      </c>
      <c r="M44" s="2">
        <v>2887.2269749677362</v>
      </c>
      <c r="N44" s="2">
        <v>2644.4213616068873</v>
      </c>
      <c r="O44" s="2">
        <v>2022.5573621120136</v>
      </c>
      <c r="P44" s="2">
        <v>1843.5952209267125</v>
      </c>
      <c r="Q44" s="2">
        <v>1912.0891313015127</v>
      </c>
      <c r="R44" s="2">
        <v>1169.5263334339118</v>
      </c>
    </row>
    <row r="45" spans="1:18" ht="11.25" customHeight="1" x14ac:dyDescent="0.25">
      <c r="A45" s="59" t="s">
        <v>150</v>
      </c>
      <c r="B45" s="60" t="s">
        <v>151</v>
      </c>
      <c r="C45" s="2">
        <v>1252.7429199499281</v>
      </c>
      <c r="D45" s="2">
        <v>554.86191042669543</v>
      </c>
      <c r="E45" s="2">
        <v>492.12588182056749</v>
      </c>
      <c r="F45" s="2">
        <v>528.270585618263</v>
      </c>
      <c r="G45" s="2">
        <v>530.91815914876634</v>
      </c>
      <c r="H45" s="2">
        <v>543.28921113521301</v>
      </c>
      <c r="I45" s="2">
        <v>450.91601793976992</v>
      </c>
      <c r="J45" s="2">
        <v>378.40407580408112</v>
      </c>
      <c r="K45" s="2">
        <v>354.55435767209184</v>
      </c>
      <c r="L45" s="2">
        <v>334.09094563431455</v>
      </c>
      <c r="M45" s="2">
        <v>528.68751366188042</v>
      </c>
      <c r="N45" s="2">
        <v>348.43476711347358</v>
      </c>
      <c r="O45" s="2">
        <v>316.1822754975538</v>
      </c>
      <c r="P45" s="2">
        <v>330.15713371425193</v>
      </c>
      <c r="Q45" s="2">
        <v>54.725996451058364</v>
      </c>
      <c r="R45" s="2">
        <v>37.006325927115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1252.7429199499281</v>
      </c>
      <c r="D49" s="1">
        <v>554.86191042669543</v>
      </c>
      <c r="E49" s="1">
        <v>457.94258763653352</v>
      </c>
      <c r="F49" s="1">
        <v>517.61444745367191</v>
      </c>
      <c r="G49" s="1">
        <v>518.22106122013975</v>
      </c>
      <c r="H49" s="1">
        <v>530.26470825239687</v>
      </c>
      <c r="I49" s="1">
        <v>412.07896667047862</v>
      </c>
      <c r="J49" s="1">
        <v>378.40407580408112</v>
      </c>
      <c r="K49" s="1">
        <v>354.55435767209184</v>
      </c>
      <c r="L49" s="1">
        <v>334.09094563431455</v>
      </c>
      <c r="M49" s="1">
        <v>528.68751366188042</v>
      </c>
      <c r="N49" s="1">
        <v>348.43476711347358</v>
      </c>
      <c r="O49" s="1">
        <v>316.1822754975538</v>
      </c>
      <c r="P49" s="1">
        <v>330.15713371425193</v>
      </c>
      <c r="Q49" s="1">
        <v>54.725996451058364</v>
      </c>
      <c r="R49" s="1">
        <v>37.006325927115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34.183294184033976</v>
      </c>
      <c r="F51" s="1">
        <v>10.656138164591136</v>
      </c>
      <c r="G51" s="1">
        <v>12.697097928626567</v>
      </c>
      <c r="H51" s="1">
        <v>13.02450288281614</v>
      </c>
      <c r="I51" s="1">
        <v>38.83705126929128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100487.04613548462</v>
      </c>
      <c r="D52" s="80">
        <v>92620.647852935974</v>
      </c>
      <c r="E52" s="80">
        <v>91283.26495228018</v>
      </c>
      <c r="F52" s="80">
        <v>92578.076122734506</v>
      </c>
      <c r="G52" s="80">
        <v>95071.82290961931</v>
      </c>
      <c r="H52" s="80">
        <v>89481.755891179841</v>
      </c>
      <c r="I52" s="80">
        <v>89673.633119640057</v>
      </c>
      <c r="J52" s="80">
        <v>86787.45021040077</v>
      </c>
      <c r="K52" s="80">
        <v>81596.655895763601</v>
      </c>
      <c r="L52" s="80">
        <v>57864.172492351856</v>
      </c>
      <c r="M52" s="80">
        <v>71995.600557107944</v>
      </c>
      <c r="N52" s="80">
        <v>70027.04313302254</v>
      </c>
      <c r="O52" s="80">
        <v>68921.209278811686</v>
      </c>
      <c r="P52" s="80">
        <v>68982.342905794038</v>
      </c>
      <c r="Q52" s="80">
        <v>68225.544423397136</v>
      </c>
      <c r="R52" s="80">
        <v>69421.565019152389</v>
      </c>
    </row>
    <row r="53" spans="1:18" ht="11.25" customHeight="1" x14ac:dyDescent="0.25">
      <c r="A53" s="56" t="s">
        <v>74</v>
      </c>
      <c r="B53" s="57" t="s">
        <v>75</v>
      </c>
      <c r="C53" s="3">
        <v>20652.977433882748</v>
      </c>
      <c r="D53" s="3">
        <v>17985.525524827128</v>
      </c>
      <c r="E53" s="3">
        <v>17638.882905588234</v>
      </c>
      <c r="F53" s="3">
        <v>18538.345911500863</v>
      </c>
      <c r="G53" s="3">
        <v>19497.805725679038</v>
      </c>
      <c r="H53" s="3">
        <v>17969.876272128622</v>
      </c>
      <c r="I53" s="3">
        <v>17411.789564681119</v>
      </c>
      <c r="J53" s="3">
        <v>17376.849884384981</v>
      </c>
      <c r="K53" s="3">
        <v>16570.824765901703</v>
      </c>
      <c r="L53" s="3">
        <v>11318.124402195253</v>
      </c>
      <c r="M53" s="3">
        <v>13952.903363741354</v>
      </c>
      <c r="N53" s="3">
        <v>13644.946417966277</v>
      </c>
      <c r="O53" s="3">
        <v>13352.544146531191</v>
      </c>
      <c r="P53" s="3">
        <v>13668.25007382611</v>
      </c>
      <c r="Q53" s="3">
        <v>13224.175300645989</v>
      </c>
      <c r="R53" s="3">
        <v>13400.772553631767</v>
      </c>
    </row>
    <row r="54" spans="1:18" ht="11.25" customHeight="1" x14ac:dyDescent="0.25">
      <c r="A54" s="56" t="s">
        <v>152</v>
      </c>
      <c r="B54" s="57" t="s">
        <v>153</v>
      </c>
      <c r="C54" s="3">
        <v>79834.068701601878</v>
      </c>
      <c r="D54" s="3">
        <v>74635.122328108846</v>
      </c>
      <c r="E54" s="3">
        <v>73644.382046691942</v>
      </c>
      <c r="F54" s="3">
        <v>74039.730211233647</v>
      </c>
      <c r="G54" s="3">
        <v>75574.017183940276</v>
      </c>
      <c r="H54" s="3">
        <v>71511.879619051222</v>
      </c>
      <c r="I54" s="3">
        <v>72261.843554958934</v>
      </c>
      <c r="J54" s="3">
        <v>69410.600326015789</v>
      </c>
      <c r="K54" s="3">
        <v>65025.831129861894</v>
      </c>
      <c r="L54" s="3">
        <v>46546.048090156604</v>
      </c>
      <c r="M54" s="3">
        <v>58042.697193366592</v>
      </c>
      <c r="N54" s="3">
        <v>56382.096715056265</v>
      </c>
      <c r="O54" s="3">
        <v>55568.665132280497</v>
      </c>
      <c r="P54" s="3">
        <v>55314.09283196793</v>
      </c>
      <c r="Q54" s="3">
        <v>55001.369122751152</v>
      </c>
      <c r="R54" s="3">
        <v>56020.792465520622</v>
      </c>
    </row>
    <row r="55" spans="1:18" ht="11.25" customHeight="1" x14ac:dyDescent="0.25">
      <c r="A55" s="59" t="s">
        <v>76</v>
      </c>
      <c r="B55" s="60" t="s">
        <v>77</v>
      </c>
      <c r="C55" s="2">
        <v>6544.7104056585804</v>
      </c>
      <c r="D55" s="2">
        <v>5835.2221947260168</v>
      </c>
      <c r="E55" s="2">
        <v>5465.7041752573914</v>
      </c>
      <c r="F55" s="2">
        <v>5461.0833729091682</v>
      </c>
      <c r="G55" s="2">
        <v>5528.9095022617921</v>
      </c>
      <c r="H55" s="2">
        <v>5336.1285092769094</v>
      </c>
      <c r="I55" s="2">
        <v>5602.3228220951523</v>
      </c>
      <c r="J55" s="2">
        <v>5408.7735488074559</v>
      </c>
      <c r="K55" s="2">
        <v>5106.5467675260479</v>
      </c>
      <c r="L55" s="2">
        <v>3755.9906317298883</v>
      </c>
      <c r="M55" s="2">
        <v>4552.3981369681997</v>
      </c>
      <c r="N55" s="2">
        <v>4762.8234795029475</v>
      </c>
      <c r="O55" s="2">
        <v>5180.2437804119763</v>
      </c>
      <c r="P55" s="2">
        <v>4739.4712412957342</v>
      </c>
      <c r="Q55" s="2">
        <v>4677.9457303149775</v>
      </c>
      <c r="R55" s="2">
        <v>4541.7591610058462</v>
      </c>
    </row>
    <row r="56" spans="1:18" ht="11.25" customHeight="1" x14ac:dyDescent="0.25">
      <c r="A56" s="59" t="s">
        <v>78</v>
      </c>
      <c r="B56" s="60" t="s">
        <v>79</v>
      </c>
      <c r="C56" s="2">
        <v>71223.480290697073</v>
      </c>
      <c r="D56" s="2">
        <v>66713.871441765601</v>
      </c>
      <c r="E56" s="2">
        <v>66043.832038704</v>
      </c>
      <c r="F56" s="2">
        <v>66233.268669765603</v>
      </c>
      <c r="G56" s="2">
        <v>67552.299360467994</v>
      </c>
      <c r="H56" s="2">
        <v>64114.77925922977</v>
      </c>
      <c r="I56" s="2">
        <v>64465.262461735212</v>
      </c>
      <c r="J56" s="2">
        <v>61669.650674268014</v>
      </c>
      <c r="K56" s="2">
        <v>57769.942573137603</v>
      </c>
      <c r="L56" s="2">
        <v>41207.276277179997</v>
      </c>
      <c r="M56" s="2">
        <v>51323.21408693058</v>
      </c>
      <c r="N56" s="2">
        <v>48464.851994623888</v>
      </c>
      <c r="O56" s="2">
        <v>47435.834200197765</v>
      </c>
      <c r="P56" s="2">
        <v>47364.86670783897</v>
      </c>
      <c r="Q56" s="2">
        <v>47052.161290869779</v>
      </c>
      <c r="R56" s="2">
        <v>47338.71778129341</v>
      </c>
    </row>
    <row r="57" spans="1:18" ht="11.25" customHeight="1" x14ac:dyDescent="0.25">
      <c r="A57" s="64" t="s">
        <v>154</v>
      </c>
      <c r="B57" s="60" t="s">
        <v>80</v>
      </c>
      <c r="C57" s="2">
        <v>1.998005246214438</v>
      </c>
      <c r="D57" s="2">
        <v>1.508361856272004</v>
      </c>
      <c r="E57" s="2">
        <v>1.4870955918239968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2063.8799999999974</v>
      </c>
      <c r="D58" s="2">
        <v>2084.5203297609601</v>
      </c>
      <c r="E58" s="2">
        <v>2133.3587371387198</v>
      </c>
      <c r="F58" s="2">
        <v>2345.3781685588801</v>
      </c>
      <c r="G58" s="2">
        <v>2492.8083212104802</v>
      </c>
      <c r="H58" s="2">
        <v>2060.9718505445421</v>
      </c>
      <c r="I58" s="2">
        <v>2194.25827112856</v>
      </c>
      <c r="J58" s="2">
        <v>2332.1761029403201</v>
      </c>
      <c r="K58" s="2">
        <v>2149.3417891982403</v>
      </c>
      <c r="L58" s="2">
        <v>1582.7811812467201</v>
      </c>
      <c r="M58" s="2">
        <v>2167.0849694678072</v>
      </c>
      <c r="N58" s="2">
        <v>3154.4212409294305</v>
      </c>
      <c r="O58" s="2">
        <v>2952.5871516707548</v>
      </c>
      <c r="P58" s="2">
        <v>3209.754882833231</v>
      </c>
      <c r="Q58" s="2">
        <v>3271.2621015663972</v>
      </c>
      <c r="R58" s="2">
        <v>4140.3155232213658</v>
      </c>
    </row>
    <row r="59" spans="1:18" ht="11.25" customHeight="1" x14ac:dyDescent="0.25">
      <c r="A59" s="81" t="s">
        <v>349</v>
      </c>
      <c r="B59" s="54">
        <v>7200</v>
      </c>
      <c r="C59" s="80">
        <v>29.360957494714825</v>
      </c>
      <c r="D59" s="80">
        <v>30.605093179066127</v>
      </c>
      <c r="E59" s="80">
        <v>29.426739944283902</v>
      </c>
      <c r="F59" s="80">
        <v>8.8933799242358962</v>
      </c>
      <c r="G59" s="80">
        <v>33.546243231381332</v>
      </c>
      <c r="H59" s="80">
        <v>55.426795440016583</v>
      </c>
      <c r="I59" s="80">
        <v>182.57496500066702</v>
      </c>
      <c r="J59" s="80">
        <v>226.66707206773884</v>
      </c>
      <c r="K59" s="80">
        <v>594.21508898729155</v>
      </c>
      <c r="L59" s="80">
        <v>234.74539506858613</v>
      </c>
      <c r="M59" s="80">
        <v>327.81313481980322</v>
      </c>
      <c r="N59" s="80">
        <v>394.92189716361565</v>
      </c>
      <c r="O59" s="80">
        <v>298.06585293520459</v>
      </c>
      <c r="P59" s="80">
        <v>248.69683983873793</v>
      </c>
      <c r="Q59" s="80">
        <v>277.94231171638711</v>
      </c>
      <c r="R59" s="80">
        <v>258.53203453710006</v>
      </c>
    </row>
    <row r="60" spans="1:18" ht="11.25" customHeight="1" x14ac:dyDescent="0.25">
      <c r="A60" s="56" t="s">
        <v>97</v>
      </c>
      <c r="B60" s="57" t="s">
        <v>98</v>
      </c>
      <c r="C60" s="3">
        <v>29.360957494714825</v>
      </c>
      <c r="D60" s="3">
        <v>30.605093179066127</v>
      </c>
      <c r="E60" s="3">
        <v>29.426739944283902</v>
      </c>
      <c r="F60" s="3">
        <v>8.8933799242358962</v>
      </c>
      <c r="G60" s="3">
        <v>33.546243231381332</v>
      </c>
      <c r="H60" s="3">
        <v>55.426795440016583</v>
      </c>
      <c r="I60" s="3">
        <v>182.57496500066702</v>
      </c>
      <c r="J60" s="3">
        <v>226.66707206773884</v>
      </c>
      <c r="K60" s="3">
        <v>594.21508898729155</v>
      </c>
      <c r="L60" s="3">
        <v>234.74539506858613</v>
      </c>
      <c r="M60" s="3">
        <v>327.81313481980322</v>
      </c>
      <c r="N60" s="3">
        <v>394.92189716361565</v>
      </c>
      <c r="O60" s="3">
        <v>298.06585293520459</v>
      </c>
      <c r="P60" s="3">
        <v>248.69683983873793</v>
      </c>
      <c r="Q60" s="3">
        <v>277.94231171638711</v>
      </c>
      <c r="R60" s="3">
        <v>258.53203453710006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2.955668199291086</v>
      </c>
      <c r="D64" s="82">
        <v>32.681882873774228</v>
      </c>
      <c r="E64" s="82">
        <v>5.5728413482508756</v>
      </c>
      <c r="F64" s="82">
        <v>29.74659348128689</v>
      </c>
      <c r="G64" s="82">
        <v>69.489330284043703</v>
      </c>
      <c r="H64" s="82">
        <v>56.280765692474226</v>
      </c>
      <c r="I64" s="82">
        <v>129.33421092361814</v>
      </c>
      <c r="J64" s="82">
        <v>90.453721668115449</v>
      </c>
      <c r="K64" s="82">
        <v>98.812578234681581</v>
      </c>
      <c r="L64" s="82">
        <v>154.26342502040819</v>
      </c>
      <c r="M64" s="82">
        <v>206.61178453190027</v>
      </c>
      <c r="N64" s="82">
        <v>165.77078533768693</v>
      </c>
      <c r="O64" s="82">
        <v>158.82855840013266</v>
      </c>
      <c r="P64" s="82">
        <v>159.97567388508955</v>
      </c>
      <c r="Q64" s="82">
        <v>138.98887469347551</v>
      </c>
      <c r="R64" s="82">
        <v>89.596731218638524</v>
      </c>
    </row>
    <row r="65" spans="1:18" ht="11.25" customHeight="1" x14ac:dyDescent="0.25">
      <c r="A65" s="72" t="s">
        <v>350</v>
      </c>
      <c r="B65" s="73" t="s">
        <v>83</v>
      </c>
      <c r="C65" s="83">
        <v>2.955668199291086</v>
      </c>
      <c r="D65" s="83">
        <v>32.681882873774228</v>
      </c>
      <c r="E65" s="83">
        <v>5.5728413482508756</v>
      </c>
      <c r="F65" s="83">
        <v>29.74659348128689</v>
      </c>
      <c r="G65" s="83">
        <v>69.489330284043703</v>
      </c>
      <c r="H65" s="83">
        <v>56.280765692474226</v>
      </c>
      <c r="I65" s="83">
        <v>129.33421092361814</v>
      </c>
      <c r="J65" s="83">
        <v>90.453721668115449</v>
      </c>
      <c r="K65" s="83">
        <v>98.534883452089332</v>
      </c>
      <c r="L65" s="83">
        <v>153.44265214247045</v>
      </c>
      <c r="M65" s="83">
        <v>198.1824781962309</v>
      </c>
      <c r="N65" s="83">
        <v>154.69229911672949</v>
      </c>
      <c r="O65" s="83">
        <v>158.15144879580288</v>
      </c>
      <c r="P65" s="83">
        <v>158.85540829187423</v>
      </c>
      <c r="Q65" s="83">
        <v>137.17288592011337</v>
      </c>
      <c r="R65" s="83">
        <v>88.009680947374378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0.77809581807930439</v>
      </c>
      <c r="O67" s="83">
        <v>0.67710960432979406</v>
      </c>
      <c r="P67" s="83">
        <v>1.1202655932153223</v>
      </c>
      <c r="Q67" s="83">
        <v>1.8159887733621378</v>
      </c>
      <c r="R67" s="83">
        <v>1.5870502712641452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0.27769478259224706</v>
      </c>
      <c r="L69" s="83">
        <v>0.82077287793773768</v>
      </c>
      <c r="M69" s="83">
        <v>8.4293063356693665</v>
      </c>
      <c r="N69" s="83">
        <v>10.300390402878138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0.27769478259224706</v>
      </c>
      <c r="L73" s="84">
        <v>0.82077287793773768</v>
      </c>
      <c r="M73" s="84">
        <v>8.4293063356693665</v>
      </c>
      <c r="N73" s="84">
        <v>10.300390402878138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299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0</v>
      </c>
      <c r="B2" s="51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</v>
      </c>
      <c r="B3" s="54" t="s">
        <v>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125</v>
      </c>
      <c r="B4" s="57" t="s">
        <v>126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127</v>
      </c>
      <c r="B5" s="60" t="s">
        <v>128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ht="11.25" customHeight="1" x14ac:dyDescent="0.25">
      <c r="A6" s="61" t="s">
        <v>4</v>
      </c>
      <c r="B6" s="62" t="s">
        <v>5</v>
      </c>
      <c r="C6" s="5">
        <v>4.1156243999999997</v>
      </c>
      <c r="D6" s="5">
        <v>4.1156243999999997</v>
      </c>
      <c r="E6" s="5">
        <v>4.1156243999999997</v>
      </c>
      <c r="F6" s="5">
        <v>4.1156243999999997</v>
      </c>
      <c r="G6" s="5">
        <v>4.1156243999999997</v>
      </c>
      <c r="H6" s="5">
        <v>4.1156243999999997</v>
      </c>
      <c r="I6" s="5">
        <v>4.1156243999999997</v>
      </c>
      <c r="J6" s="5">
        <v>4.1156243999999997</v>
      </c>
      <c r="K6" s="5">
        <v>4.1156243999999997</v>
      </c>
      <c r="L6" s="5">
        <v>4.1156243999999997</v>
      </c>
      <c r="M6" s="5">
        <v>4.1156243999999997</v>
      </c>
      <c r="N6" s="5">
        <v>4.1156243999999997</v>
      </c>
      <c r="O6" s="5">
        <v>4.1156243999999997</v>
      </c>
      <c r="P6" s="5">
        <v>4.1156243999999997</v>
      </c>
      <c r="Q6" s="5">
        <v>4.1156243999999997</v>
      </c>
      <c r="R6" s="5">
        <v>4.1156243999999997</v>
      </c>
    </row>
    <row r="7" spans="1:18" ht="11.25" customHeight="1" x14ac:dyDescent="0.25">
      <c r="A7" s="61" t="s">
        <v>6</v>
      </c>
      <c r="B7" s="62" t="s">
        <v>7</v>
      </c>
      <c r="C7" s="5">
        <v>3.9607128</v>
      </c>
      <c r="D7" s="5">
        <v>3.9607128</v>
      </c>
      <c r="E7" s="5">
        <v>3.9607128</v>
      </c>
      <c r="F7" s="5">
        <v>3.9607128</v>
      </c>
      <c r="G7" s="5">
        <v>3.9607128</v>
      </c>
      <c r="H7" s="5">
        <v>3.9607128</v>
      </c>
      <c r="I7" s="5">
        <v>3.9607128</v>
      </c>
      <c r="J7" s="5">
        <v>3.9607128</v>
      </c>
      <c r="K7" s="5">
        <v>3.9607128</v>
      </c>
      <c r="L7" s="5">
        <v>3.9607128</v>
      </c>
      <c r="M7" s="5">
        <v>3.9607128</v>
      </c>
      <c r="N7" s="5">
        <v>3.9607128</v>
      </c>
      <c r="O7" s="5">
        <v>3.9607128</v>
      </c>
      <c r="P7" s="5">
        <v>3.9607128</v>
      </c>
      <c r="Q7" s="5">
        <v>3.9607128</v>
      </c>
      <c r="R7" s="5">
        <v>3.9607128</v>
      </c>
    </row>
    <row r="8" spans="1:18" ht="11.25" customHeight="1" x14ac:dyDescent="0.25">
      <c r="A8" s="61" t="s">
        <v>8</v>
      </c>
      <c r="B8" s="62" t="s">
        <v>9</v>
      </c>
      <c r="C8" s="5">
        <v>3.9607128</v>
      </c>
      <c r="D8" s="5">
        <v>3.9607128</v>
      </c>
      <c r="E8" s="5">
        <v>3.9607128</v>
      </c>
      <c r="F8" s="5">
        <v>3.9607128</v>
      </c>
      <c r="G8" s="5">
        <v>3.9607128</v>
      </c>
      <c r="H8" s="5">
        <v>3.9607128</v>
      </c>
      <c r="I8" s="5">
        <v>3.9607128</v>
      </c>
      <c r="J8" s="5">
        <v>3.9607128</v>
      </c>
      <c r="K8" s="5">
        <v>3.9607128</v>
      </c>
      <c r="L8" s="5">
        <v>3.9607128</v>
      </c>
      <c r="M8" s="5">
        <v>3.9607128</v>
      </c>
      <c r="N8" s="5">
        <v>3.9607128</v>
      </c>
      <c r="O8" s="5">
        <v>3.9607128</v>
      </c>
      <c r="P8" s="5">
        <v>3.9607128</v>
      </c>
      <c r="Q8" s="5">
        <v>3.9607128</v>
      </c>
      <c r="R8" s="5">
        <v>3.9607128</v>
      </c>
    </row>
    <row r="9" spans="1:18" ht="11.25" customHeight="1" x14ac:dyDescent="0.25">
      <c r="A9" s="61" t="s">
        <v>10</v>
      </c>
      <c r="B9" s="62" t="s">
        <v>11</v>
      </c>
      <c r="C9" s="5">
        <v>4.0235148000000001</v>
      </c>
      <c r="D9" s="5">
        <v>4.0235148000000001</v>
      </c>
      <c r="E9" s="5">
        <v>4.0235148000000001</v>
      </c>
      <c r="F9" s="5">
        <v>4.0235148000000001</v>
      </c>
      <c r="G9" s="5">
        <v>4.0235148000000001</v>
      </c>
      <c r="H9" s="5">
        <v>4.0235148000000001</v>
      </c>
      <c r="I9" s="5">
        <v>4.0235148000000001</v>
      </c>
      <c r="J9" s="5">
        <v>4.0235148000000001</v>
      </c>
      <c r="K9" s="5">
        <v>4.0235148000000001</v>
      </c>
      <c r="L9" s="5">
        <v>4.0235148000000001</v>
      </c>
      <c r="M9" s="5">
        <v>4.0235148000000001</v>
      </c>
      <c r="N9" s="5">
        <v>4.0235148000000001</v>
      </c>
      <c r="O9" s="5">
        <v>4.0235148000000001</v>
      </c>
      <c r="P9" s="5">
        <v>4.0235148000000001</v>
      </c>
      <c r="Q9" s="5">
        <v>4.0235148000000001</v>
      </c>
      <c r="R9" s="5">
        <v>4.0235148000000001</v>
      </c>
    </row>
    <row r="10" spans="1:18" ht="11.25" customHeight="1" x14ac:dyDescent="0.25">
      <c r="A10" s="59" t="s">
        <v>12</v>
      </c>
      <c r="B10" s="60" t="s">
        <v>13</v>
      </c>
      <c r="C10" s="4">
        <v>4.0821300000000003</v>
      </c>
      <c r="D10" s="4">
        <v>4.0821300000000003</v>
      </c>
      <c r="E10" s="4">
        <v>4.0821300000000003</v>
      </c>
      <c r="F10" s="4">
        <v>4.0821300000000003</v>
      </c>
      <c r="G10" s="4">
        <v>4.0821300000000003</v>
      </c>
      <c r="H10" s="4">
        <v>4.0821300000000003</v>
      </c>
      <c r="I10" s="4">
        <v>4.0821300000000003</v>
      </c>
      <c r="J10" s="4">
        <v>4.0821300000000003</v>
      </c>
      <c r="K10" s="4">
        <v>4.0821300000000003</v>
      </c>
      <c r="L10" s="4">
        <v>4.0821300000000003</v>
      </c>
      <c r="M10" s="4">
        <v>4.0821300000000003</v>
      </c>
      <c r="N10" s="4">
        <v>4.0821300000000003</v>
      </c>
      <c r="O10" s="4">
        <v>4.0821300000000003</v>
      </c>
      <c r="P10" s="4">
        <v>4.0821300000000003</v>
      </c>
      <c r="Q10" s="4">
        <v>4.0821300000000003</v>
      </c>
      <c r="R10" s="4">
        <v>4.0821300000000003</v>
      </c>
    </row>
    <row r="11" spans="1:18" ht="11.25" customHeight="1" x14ac:dyDescent="0.25">
      <c r="A11" s="59" t="s">
        <v>129</v>
      </c>
      <c r="B11" s="60" t="s">
        <v>130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ht="11.25" customHeight="1" x14ac:dyDescent="0.25">
      <c r="A12" s="61" t="s">
        <v>14</v>
      </c>
      <c r="B12" s="62" t="s">
        <v>15</v>
      </c>
      <c r="C12" s="5">
        <v>4.479876</v>
      </c>
      <c r="D12" s="5">
        <v>4.479876</v>
      </c>
      <c r="E12" s="5">
        <v>4.479876</v>
      </c>
      <c r="F12" s="5">
        <v>4.479876</v>
      </c>
      <c r="G12" s="5">
        <v>4.479876</v>
      </c>
      <c r="H12" s="5">
        <v>4.479876</v>
      </c>
      <c r="I12" s="5">
        <v>4.479876</v>
      </c>
      <c r="J12" s="5">
        <v>4.479876</v>
      </c>
      <c r="K12" s="5">
        <v>4.479876</v>
      </c>
      <c r="L12" s="5">
        <v>4.479876</v>
      </c>
      <c r="M12" s="5">
        <v>4.479876</v>
      </c>
      <c r="N12" s="5">
        <v>4.479876</v>
      </c>
      <c r="O12" s="5">
        <v>4.479876</v>
      </c>
      <c r="P12" s="5">
        <v>4.479876</v>
      </c>
      <c r="Q12" s="5">
        <v>4.479876</v>
      </c>
      <c r="R12" s="5">
        <v>4.479876</v>
      </c>
    </row>
    <row r="13" spans="1:18" ht="11.25" customHeight="1" x14ac:dyDescent="0.25">
      <c r="A13" s="61" t="s">
        <v>16</v>
      </c>
      <c r="B13" s="62" t="s">
        <v>17</v>
      </c>
      <c r="C13" s="5">
        <v>4.479876</v>
      </c>
      <c r="D13" s="5">
        <v>4.479876</v>
      </c>
      <c r="E13" s="5">
        <v>4.479876</v>
      </c>
      <c r="F13" s="5">
        <v>4.479876</v>
      </c>
      <c r="G13" s="5">
        <v>4.479876</v>
      </c>
      <c r="H13" s="5">
        <v>4.479876</v>
      </c>
      <c r="I13" s="5">
        <v>4.479876</v>
      </c>
      <c r="J13" s="5">
        <v>4.479876</v>
      </c>
      <c r="K13" s="5">
        <v>4.479876</v>
      </c>
      <c r="L13" s="5">
        <v>4.479876</v>
      </c>
      <c r="M13" s="5">
        <v>4.479876</v>
      </c>
      <c r="N13" s="5">
        <v>4.479876</v>
      </c>
      <c r="O13" s="5">
        <v>4.479876</v>
      </c>
      <c r="P13" s="5">
        <v>4.479876</v>
      </c>
      <c r="Q13" s="5">
        <v>4.479876</v>
      </c>
      <c r="R13" s="5">
        <v>4.479876</v>
      </c>
    </row>
    <row r="14" spans="1:18" ht="11.25" customHeight="1" x14ac:dyDescent="0.25">
      <c r="A14" s="59" t="s">
        <v>18</v>
      </c>
      <c r="B14" s="60" t="s">
        <v>19</v>
      </c>
      <c r="C14" s="4">
        <v>3.3787476000000005</v>
      </c>
      <c r="D14" s="4">
        <v>3.3787476000000005</v>
      </c>
      <c r="E14" s="4">
        <v>3.3787476000000005</v>
      </c>
      <c r="F14" s="4">
        <v>3.3787476000000005</v>
      </c>
      <c r="G14" s="4">
        <v>3.3787476000000005</v>
      </c>
      <c r="H14" s="4">
        <v>3.3787476000000005</v>
      </c>
      <c r="I14" s="4">
        <v>3.3787476000000005</v>
      </c>
      <c r="J14" s="4">
        <v>3.3787476000000005</v>
      </c>
      <c r="K14" s="4">
        <v>3.3787476000000005</v>
      </c>
      <c r="L14" s="4">
        <v>3.3787476000000005</v>
      </c>
      <c r="M14" s="4">
        <v>3.3787476000000005</v>
      </c>
      <c r="N14" s="4">
        <v>3.3787476000000005</v>
      </c>
      <c r="O14" s="4">
        <v>3.3787476000000005</v>
      </c>
      <c r="P14" s="4">
        <v>3.3787476000000005</v>
      </c>
      <c r="Q14" s="4">
        <v>3.3787476000000005</v>
      </c>
      <c r="R14" s="4">
        <v>3.3787476000000005</v>
      </c>
    </row>
    <row r="15" spans="1:18" ht="11.25" customHeight="1" x14ac:dyDescent="0.25">
      <c r="A15" s="63" t="s">
        <v>131</v>
      </c>
      <c r="B15" s="57" t="s">
        <v>132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20</v>
      </c>
      <c r="B16" s="60" t="s">
        <v>21</v>
      </c>
      <c r="C16" s="4">
        <v>4.2286679999999999</v>
      </c>
      <c r="D16" s="4">
        <v>4.2286679999999999</v>
      </c>
      <c r="E16" s="4">
        <v>4.2286679999999999</v>
      </c>
      <c r="F16" s="4">
        <v>4.2286679999999999</v>
      </c>
      <c r="G16" s="4">
        <v>4.2286679999999999</v>
      </c>
      <c r="H16" s="4">
        <v>4.2286679999999999</v>
      </c>
      <c r="I16" s="4">
        <v>4.2286679999999999</v>
      </c>
      <c r="J16" s="4">
        <v>4.2286679999999999</v>
      </c>
      <c r="K16" s="4">
        <v>4.2286679999999999</v>
      </c>
      <c r="L16" s="4">
        <v>4.2286679999999999</v>
      </c>
      <c r="M16" s="4">
        <v>4.2286679999999999</v>
      </c>
      <c r="N16" s="4">
        <v>4.2286679999999999</v>
      </c>
      <c r="O16" s="4">
        <v>4.2286679999999999</v>
      </c>
      <c r="P16" s="4">
        <v>4.2286679999999999</v>
      </c>
      <c r="Q16" s="4">
        <v>4.2286679999999999</v>
      </c>
      <c r="R16" s="4">
        <v>4.2286679999999999</v>
      </c>
    </row>
    <row r="17" spans="1:18" ht="11.25" customHeight="1" x14ac:dyDescent="0.25">
      <c r="A17" s="64" t="s">
        <v>23</v>
      </c>
      <c r="B17" s="60" t="s">
        <v>24</v>
      </c>
      <c r="C17" s="4">
        <v>4.438008</v>
      </c>
      <c r="D17" s="4">
        <v>4.438008</v>
      </c>
      <c r="E17" s="4">
        <v>4.438008</v>
      </c>
      <c r="F17" s="4">
        <v>4.438008</v>
      </c>
      <c r="G17" s="4">
        <v>4.438008</v>
      </c>
      <c r="H17" s="4">
        <v>4.438008</v>
      </c>
      <c r="I17" s="4">
        <v>4.438008</v>
      </c>
      <c r="J17" s="4">
        <v>4.438008</v>
      </c>
      <c r="K17" s="4">
        <v>4.438008</v>
      </c>
      <c r="L17" s="4">
        <v>4.438008</v>
      </c>
      <c r="M17" s="4">
        <v>4.438008</v>
      </c>
      <c r="N17" s="4">
        <v>4.438008</v>
      </c>
      <c r="O17" s="4">
        <v>4.438008</v>
      </c>
      <c r="P17" s="4">
        <v>4.438008</v>
      </c>
      <c r="Q17" s="4">
        <v>4.438008</v>
      </c>
      <c r="R17" s="4">
        <v>4.438008</v>
      </c>
    </row>
    <row r="18" spans="1:18" ht="11.25" customHeight="1" x14ac:dyDescent="0.25">
      <c r="A18" s="65" t="s">
        <v>133</v>
      </c>
      <c r="B18" s="60" t="s">
        <v>22</v>
      </c>
      <c r="C18" s="4">
        <v>4.0821300000000003</v>
      </c>
      <c r="D18" s="4">
        <v>4.0821300000000003</v>
      </c>
      <c r="E18" s="4">
        <v>4.0821300000000003</v>
      </c>
      <c r="F18" s="4">
        <v>4.0821300000000003</v>
      </c>
      <c r="G18" s="4">
        <v>4.0821300000000003</v>
      </c>
      <c r="H18" s="4">
        <v>4.0821300000000003</v>
      </c>
      <c r="I18" s="4">
        <v>4.0821300000000003</v>
      </c>
      <c r="J18" s="4">
        <v>4.0821300000000003</v>
      </c>
      <c r="K18" s="4">
        <v>4.0821300000000003</v>
      </c>
      <c r="L18" s="4">
        <v>4.0821300000000003</v>
      </c>
      <c r="M18" s="4">
        <v>4.0821300000000003</v>
      </c>
      <c r="N18" s="4">
        <v>4.0821300000000003</v>
      </c>
      <c r="O18" s="4">
        <v>4.0821300000000003</v>
      </c>
      <c r="P18" s="4">
        <v>4.0821300000000003</v>
      </c>
      <c r="Q18" s="4">
        <v>4.0821300000000003</v>
      </c>
      <c r="R18" s="4">
        <v>4.0821300000000003</v>
      </c>
    </row>
    <row r="19" spans="1:18" ht="11.25" customHeight="1" x14ac:dyDescent="0.25">
      <c r="A19" s="64" t="s">
        <v>25</v>
      </c>
      <c r="B19" s="60" t="s">
        <v>26</v>
      </c>
      <c r="C19" s="4">
        <v>4.438008</v>
      </c>
      <c r="D19" s="4">
        <v>4.438008</v>
      </c>
      <c r="E19" s="4">
        <v>4.438008</v>
      </c>
      <c r="F19" s="4">
        <v>4.438008</v>
      </c>
      <c r="G19" s="4">
        <v>4.438008</v>
      </c>
      <c r="H19" s="4">
        <v>4.438008</v>
      </c>
      <c r="I19" s="4">
        <v>4.438008</v>
      </c>
      <c r="J19" s="4">
        <v>4.438008</v>
      </c>
      <c r="K19" s="4">
        <v>4.438008</v>
      </c>
      <c r="L19" s="4">
        <v>4.438008</v>
      </c>
      <c r="M19" s="4">
        <v>4.438008</v>
      </c>
      <c r="N19" s="4">
        <v>4.438008</v>
      </c>
      <c r="O19" s="4">
        <v>4.438008</v>
      </c>
      <c r="P19" s="4">
        <v>4.438008</v>
      </c>
      <c r="Q19" s="4">
        <v>4.438008</v>
      </c>
      <c r="R19" s="4">
        <v>4.438008</v>
      </c>
    </row>
    <row r="20" spans="1:18" ht="11.25" customHeight="1" x14ac:dyDescent="0.25">
      <c r="A20" s="56" t="s">
        <v>27</v>
      </c>
      <c r="B20" s="57" t="s">
        <v>28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29</v>
      </c>
      <c r="B21" s="54" t="s">
        <v>30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134</v>
      </c>
      <c r="B22" s="57" t="s">
        <v>135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136</v>
      </c>
      <c r="B23" s="60" t="s">
        <v>137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31</v>
      </c>
      <c r="B24" s="62" t="s">
        <v>32</v>
      </c>
      <c r="C24" s="5">
        <v>3.0689244000000002</v>
      </c>
      <c r="D24" s="5">
        <v>3.0689244000000002</v>
      </c>
      <c r="E24" s="5">
        <v>3.0689244000000002</v>
      </c>
      <c r="F24" s="5">
        <v>3.0689244000000002</v>
      </c>
      <c r="G24" s="5">
        <v>3.0689244000000002</v>
      </c>
      <c r="H24" s="5">
        <v>3.0689244000000002</v>
      </c>
      <c r="I24" s="5">
        <v>3.0689244000000002</v>
      </c>
      <c r="J24" s="5">
        <v>3.0689244000000002</v>
      </c>
      <c r="K24" s="5">
        <v>3.0689244000000002</v>
      </c>
      <c r="L24" s="5">
        <v>3.0689244000000002</v>
      </c>
      <c r="M24" s="5">
        <v>3.0689244000000002</v>
      </c>
      <c r="N24" s="5">
        <v>3.0689244000000002</v>
      </c>
      <c r="O24" s="5">
        <v>3.0689244000000002</v>
      </c>
      <c r="P24" s="5">
        <v>3.0689244000000002</v>
      </c>
      <c r="Q24" s="5">
        <v>3.0689244000000002</v>
      </c>
      <c r="R24" s="5">
        <v>3.0689244000000002</v>
      </c>
    </row>
    <row r="25" spans="1:18" ht="11.25" customHeight="1" x14ac:dyDescent="0.25">
      <c r="A25" s="61" t="s">
        <v>33</v>
      </c>
      <c r="B25" s="62" t="s">
        <v>34</v>
      </c>
      <c r="C25" s="5">
        <v>2.6879256000000002</v>
      </c>
      <c r="D25" s="5">
        <v>2.6879256000000002</v>
      </c>
      <c r="E25" s="5">
        <v>2.6879256000000002</v>
      </c>
      <c r="F25" s="5">
        <v>2.6879256000000002</v>
      </c>
      <c r="G25" s="5">
        <v>2.6879256000000002</v>
      </c>
      <c r="H25" s="5">
        <v>2.6879256000000002</v>
      </c>
      <c r="I25" s="5">
        <v>2.6879256000000002</v>
      </c>
      <c r="J25" s="5">
        <v>2.6879256000000002</v>
      </c>
      <c r="K25" s="5">
        <v>2.6879256000000002</v>
      </c>
      <c r="L25" s="5">
        <v>2.6879256000000002</v>
      </c>
      <c r="M25" s="5">
        <v>2.6879256000000002</v>
      </c>
      <c r="N25" s="5">
        <v>2.6879256000000002</v>
      </c>
      <c r="O25" s="5">
        <v>2.6879256000000002</v>
      </c>
      <c r="P25" s="5">
        <v>2.6879256000000002</v>
      </c>
      <c r="Q25" s="5">
        <v>2.6879256000000002</v>
      </c>
      <c r="R25" s="5">
        <v>2.6879256000000002</v>
      </c>
    </row>
    <row r="26" spans="1:18" ht="11.25" customHeight="1" x14ac:dyDescent="0.25">
      <c r="A26" s="59" t="s">
        <v>138</v>
      </c>
      <c r="B26" s="60" t="s">
        <v>139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35</v>
      </c>
      <c r="B27" s="62" t="s">
        <v>36</v>
      </c>
      <c r="C27" s="5">
        <v>3.0689244000000002</v>
      </c>
      <c r="D27" s="5">
        <v>3.0689244000000002</v>
      </c>
      <c r="E27" s="5">
        <v>3.0689244000000002</v>
      </c>
      <c r="F27" s="5">
        <v>3.0689244000000002</v>
      </c>
      <c r="G27" s="5">
        <v>3.0689244000000002</v>
      </c>
      <c r="H27" s="5">
        <v>3.0689244000000002</v>
      </c>
      <c r="I27" s="5">
        <v>3.0689244000000002</v>
      </c>
      <c r="J27" s="5">
        <v>3.0689244000000002</v>
      </c>
      <c r="K27" s="5">
        <v>3.0689244000000002</v>
      </c>
      <c r="L27" s="5">
        <v>3.0689244000000002</v>
      </c>
      <c r="M27" s="5">
        <v>3.0689244000000002</v>
      </c>
      <c r="N27" s="5">
        <v>3.0689244000000002</v>
      </c>
      <c r="O27" s="5">
        <v>3.0689244000000002</v>
      </c>
      <c r="P27" s="5">
        <v>3.0689244000000002</v>
      </c>
      <c r="Q27" s="5">
        <v>3.0689244000000002</v>
      </c>
      <c r="R27" s="5">
        <v>3.0689244000000002</v>
      </c>
    </row>
    <row r="28" spans="1:18" ht="11.25" customHeight="1" x14ac:dyDescent="0.25">
      <c r="A28" s="61" t="s">
        <v>37</v>
      </c>
      <c r="B28" s="62" t="s">
        <v>38</v>
      </c>
      <c r="C28" s="5">
        <v>3.0689244000000002</v>
      </c>
      <c r="D28" s="5">
        <v>3.0689244000000002</v>
      </c>
      <c r="E28" s="5">
        <v>3.0689244000000002</v>
      </c>
      <c r="F28" s="5">
        <v>3.0689244000000002</v>
      </c>
      <c r="G28" s="5">
        <v>3.0689244000000002</v>
      </c>
      <c r="H28" s="5">
        <v>3.0689244000000002</v>
      </c>
      <c r="I28" s="5">
        <v>3.0689244000000002</v>
      </c>
      <c r="J28" s="5">
        <v>3.0689244000000002</v>
      </c>
      <c r="K28" s="5">
        <v>3.0689244000000002</v>
      </c>
      <c r="L28" s="5">
        <v>3.0689244000000002</v>
      </c>
      <c r="M28" s="5">
        <v>3.0689244000000002</v>
      </c>
      <c r="N28" s="5">
        <v>3.0689244000000002</v>
      </c>
      <c r="O28" s="5">
        <v>3.0689244000000002</v>
      </c>
      <c r="P28" s="5">
        <v>3.0689244000000002</v>
      </c>
      <c r="Q28" s="5">
        <v>3.0689244000000002</v>
      </c>
      <c r="R28" s="5">
        <v>3.0689244000000002</v>
      </c>
    </row>
    <row r="29" spans="1:18" ht="11.25" customHeight="1" x14ac:dyDescent="0.25">
      <c r="A29" s="66" t="s">
        <v>39</v>
      </c>
      <c r="B29" s="62" t="s">
        <v>40</v>
      </c>
      <c r="C29" s="5">
        <v>3.0689244000000002</v>
      </c>
      <c r="D29" s="5">
        <v>3.0689244000000002</v>
      </c>
      <c r="E29" s="5">
        <v>3.0689244000000002</v>
      </c>
      <c r="F29" s="5">
        <v>3.0689244000000002</v>
      </c>
      <c r="G29" s="5">
        <v>3.0689244000000002</v>
      </c>
      <c r="H29" s="5">
        <v>3.0689244000000002</v>
      </c>
      <c r="I29" s="5">
        <v>3.0689244000000002</v>
      </c>
      <c r="J29" s="5">
        <v>3.0689244000000002</v>
      </c>
      <c r="K29" s="5">
        <v>3.0689244000000002</v>
      </c>
      <c r="L29" s="5">
        <v>3.0689244000000002</v>
      </c>
      <c r="M29" s="5">
        <v>3.0689244000000002</v>
      </c>
      <c r="N29" s="5">
        <v>3.0689244000000002</v>
      </c>
      <c r="O29" s="5">
        <v>3.0689244000000002</v>
      </c>
      <c r="P29" s="5">
        <v>3.0689244000000002</v>
      </c>
      <c r="Q29" s="5">
        <v>3.0689244000000002</v>
      </c>
      <c r="R29" s="5">
        <v>3.0689244000000002</v>
      </c>
    </row>
    <row r="30" spans="1:18" ht="11.25" customHeight="1" x14ac:dyDescent="0.25">
      <c r="A30" s="56" t="s">
        <v>140</v>
      </c>
      <c r="B30" s="57" t="s">
        <v>141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142</v>
      </c>
      <c r="B31" s="60" t="s">
        <v>143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144</v>
      </c>
      <c r="B32" s="62" t="s">
        <v>41</v>
      </c>
      <c r="C32" s="5">
        <v>2.4115968000000003</v>
      </c>
      <c r="D32" s="5">
        <v>2.4115968000000003</v>
      </c>
      <c r="E32" s="5">
        <v>2.4115968000000003</v>
      </c>
      <c r="F32" s="5">
        <v>2.4115968000000003</v>
      </c>
      <c r="G32" s="5">
        <v>2.4115968000000003</v>
      </c>
      <c r="H32" s="5">
        <v>2.4115968000000003</v>
      </c>
      <c r="I32" s="5">
        <v>2.4115968000000003</v>
      </c>
      <c r="J32" s="5">
        <v>2.4115968000000003</v>
      </c>
      <c r="K32" s="5">
        <v>2.4115968000000003</v>
      </c>
      <c r="L32" s="5">
        <v>2.4115968000000003</v>
      </c>
      <c r="M32" s="5">
        <v>2.4115968000000003</v>
      </c>
      <c r="N32" s="5">
        <v>2.4115968000000003</v>
      </c>
      <c r="O32" s="5">
        <v>2.4115968000000003</v>
      </c>
      <c r="P32" s="5">
        <v>2.4115968000000003</v>
      </c>
      <c r="Q32" s="5">
        <v>2.4115968000000003</v>
      </c>
      <c r="R32" s="5">
        <v>2.4115968000000003</v>
      </c>
    </row>
    <row r="33" spans="1:18" ht="11.25" customHeight="1" x14ac:dyDescent="0.25">
      <c r="A33" s="61" t="s">
        <v>42</v>
      </c>
      <c r="B33" s="62" t="s">
        <v>43</v>
      </c>
      <c r="C33" s="5">
        <v>2.5790688000000004</v>
      </c>
      <c r="D33" s="5">
        <v>2.5790688000000004</v>
      </c>
      <c r="E33" s="5">
        <v>2.5790688000000004</v>
      </c>
      <c r="F33" s="5">
        <v>2.5790688000000004</v>
      </c>
      <c r="G33" s="5">
        <v>2.5790688000000004</v>
      </c>
      <c r="H33" s="5">
        <v>2.5790688000000004</v>
      </c>
      <c r="I33" s="5">
        <v>2.5790688000000004</v>
      </c>
      <c r="J33" s="5">
        <v>2.5790688000000004</v>
      </c>
      <c r="K33" s="5">
        <v>2.5790688000000004</v>
      </c>
      <c r="L33" s="5">
        <v>2.5790688000000004</v>
      </c>
      <c r="M33" s="5">
        <v>2.5790688000000004</v>
      </c>
      <c r="N33" s="5">
        <v>2.5790688000000004</v>
      </c>
      <c r="O33" s="5">
        <v>2.5790688000000004</v>
      </c>
      <c r="P33" s="5">
        <v>2.5790688000000004</v>
      </c>
      <c r="Q33" s="5">
        <v>2.5790688000000004</v>
      </c>
      <c r="R33" s="5">
        <v>2.5790688000000004</v>
      </c>
    </row>
    <row r="34" spans="1:18" ht="11.25" customHeight="1" x14ac:dyDescent="0.25">
      <c r="A34" s="64" t="s">
        <v>348</v>
      </c>
      <c r="B34" s="60" t="s">
        <v>44</v>
      </c>
      <c r="C34" s="4">
        <v>2.6418708000000004</v>
      </c>
      <c r="D34" s="4">
        <v>2.6418708000000004</v>
      </c>
      <c r="E34" s="4">
        <v>2.6418708000000004</v>
      </c>
      <c r="F34" s="4">
        <v>2.6418708000000004</v>
      </c>
      <c r="G34" s="4">
        <v>2.6418708000000004</v>
      </c>
      <c r="H34" s="4">
        <v>2.6418708000000004</v>
      </c>
      <c r="I34" s="4">
        <v>2.6418708000000004</v>
      </c>
      <c r="J34" s="4">
        <v>2.6418708000000004</v>
      </c>
      <c r="K34" s="4">
        <v>2.6418708000000004</v>
      </c>
      <c r="L34" s="4">
        <v>2.6418708000000004</v>
      </c>
      <c r="M34" s="4">
        <v>2.6418708000000004</v>
      </c>
      <c r="N34" s="4">
        <v>2.6418708000000004</v>
      </c>
      <c r="O34" s="4">
        <v>2.6418708000000004</v>
      </c>
      <c r="P34" s="4">
        <v>2.6418708000000004</v>
      </c>
      <c r="Q34" s="4">
        <v>2.6418708000000004</v>
      </c>
      <c r="R34" s="4">
        <v>2.6418708000000004</v>
      </c>
    </row>
    <row r="35" spans="1:18" ht="11.25" customHeight="1" x14ac:dyDescent="0.25">
      <c r="A35" s="59" t="s">
        <v>145</v>
      </c>
      <c r="B35" s="60" t="s">
        <v>146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6" t="s">
        <v>45</v>
      </c>
      <c r="B36" s="62" t="s">
        <v>46</v>
      </c>
      <c r="C36" s="5">
        <v>2.9014524000000002</v>
      </c>
      <c r="D36" s="5">
        <v>2.9014524000000002</v>
      </c>
      <c r="E36" s="5">
        <v>2.9014524000000002</v>
      </c>
      <c r="F36" s="5">
        <v>2.9014524000000002</v>
      </c>
      <c r="G36" s="5">
        <v>2.9014524000000002</v>
      </c>
      <c r="H36" s="5">
        <v>2.9014524000000002</v>
      </c>
      <c r="I36" s="5">
        <v>2.9014524000000002</v>
      </c>
      <c r="J36" s="5">
        <v>2.9014524000000002</v>
      </c>
      <c r="K36" s="5">
        <v>2.9014524000000002</v>
      </c>
      <c r="L36" s="5">
        <v>2.9014524000000002</v>
      </c>
      <c r="M36" s="5">
        <v>2.9014524000000002</v>
      </c>
      <c r="N36" s="5">
        <v>2.9014524000000002</v>
      </c>
      <c r="O36" s="5">
        <v>2.9014524000000002</v>
      </c>
      <c r="P36" s="5">
        <v>2.9014524000000002</v>
      </c>
      <c r="Q36" s="5">
        <v>2.9014524000000002</v>
      </c>
      <c r="R36" s="5">
        <v>2.9014524000000002</v>
      </c>
    </row>
    <row r="37" spans="1:18" ht="11.25" customHeight="1" x14ac:dyDescent="0.25">
      <c r="A37" s="61" t="s">
        <v>47</v>
      </c>
      <c r="B37" s="62" t="s">
        <v>48</v>
      </c>
      <c r="C37" s="5">
        <v>2.9307600000000003</v>
      </c>
      <c r="D37" s="5">
        <v>2.9307600000000003</v>
      </c>
      <c r="E37" s="5">
        <v>2.9307600000000003</v>
      </c>
      <c r="F37" s="5">
        <v>2.9307600000000003</v>
      </c>
      <c r="G37" s="5">
        <v>2.9307600000000003</v>
      </c>
      <c r="H37" s="5">
        <v>2.9307600000000003</v>
      </c>
      <c r="I37" s="5">
        <v>2.9307600000000003</v>
      </c>
      <c r="J37" s="5">
        <v>2.9307600000000003</v>
      </c>
      <c r="K37" s="5">
        <v>2.9307600000000003</v>
      </c>
      <c r="L37" s="5">
        <v>2.9307600000000003</v>
      </c>
      <c r="M37" s="5">
        <v>2.9307600000000003</v>
      </c>
      <c r="N37" s="5">
        <v>2.9307600000000003</v>
      </c>
      <c r="O37" s="5">
        <v>2.9307600000000003</v>
      </c>
      <c r="P37" s="5">
        <v>2.9307600000000003</v>
      </c>
      <c r="Q37" s="5">
        <v>2.9307600000000003</v>
      </c>
      <c r="R37" s="5">
        <v>2.9307600000000003</v>
      </c>
    </row>
    <row r="38" spans="1:18" ht="11.25" customHeight="1" x14ac:dyDescent="0.25">
      <c r="A38" s="59" t="s">
        <v>147</v>
      </c>
      <c r="B38" s="60" t="s">
        <v>148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51</v>
      </c>
      <c r="B39" s="62" t="s">
        <v>52</v>
      </c>
      <c r="C39" s="5">
        <v>3.0103092000000005</v>
      </c>
      <c r="D39" s="5">
        <v>3.0103092000000005</v>
      </c>
      <c r="E39" s="5">
        <v>3.0103092000000005</v>
      </c>
      <c r="F39" s="5">
        <v>3.0103092000000005</v>
      </c>
      <c r="G39" s="5">
        <v>3.0103092000000005</v>
      </c>
      <c r="H39" s="5">
        <v>3.0103092000000005</v>
      </c>
      <c r="I39" s="5">
        <v>3.0103092000000005</v>
      </c>
      <c r="J39" s="5">
        <v>3.0103092000000005</v>
      </c>
      <c r="K39" s="5">
        <v>3.0103092000000005</v>
      </c>
      <c r="L39" s="5">
        <v>3.0103092000000005</v>
      </c>
      <c r="M39" s="5">
        <v>3.0103092000000005</v>
      </c>
      <c r="N39" s="5">
        <v>3.0103092000000005</v>
      </c>
      <c r="O39" s="5">
        <v>3.0103092000000005</v>
      </c>
      <c r="P39" s="5">
        <v>3.0103092000000005</v>
      </c>
      <c r="Q39" s="5">
        <v>3.0103092000000005</v>
      </c>
      <c r="R39" s="5">
        <v>3.0103092000000005</v>
      </c>
    </row>
    <row r="40" spans="1:18" ht="11.25" customHeight="1" x14ac:dyDescent="0.25">
      <c r="A40" s="61" t="s">
        <v>53</v>
      </c>
      <c r="B40" s="62" t="s">
        <v>54</v>
      </c>
      <c r="C40" s="5">
        <v>3.0103092000000005</v>
      </c>
      <c r="D40" s="5">
        <v>3.0103092000000005</v>
      </c>
      <c r="E40" s="5">
        <v>3.0103092000000005</v>
      </c>
      <c r="F40" s="5">
        <v>3.0103092000000005</v>
      </c>
      <c r="G40" s="5">
        <v>3.0103092000000005</v>
      </c>
      <c r="H40" s="5">
        <v>3.0103092000000005</v>
      </c>
      <c r="I40" s="5">
        <v>3.0103092000000005</v>
      </c>
      <c r="J40" s="5">
        <v>3.0103092000000005</v>
      </c>
      <c r="K40" s="5">
        <v>3.0103092000000005</v>
      </c>
      <c r="L40" s="5">
        <v>3.0103092000000005</v>
      </c>
      <c r="M40" s="5">
        <v>3.0103092000000005</v>
      </c>
      <c r="N40" s="5">
        <v>3.0103092000000005</v>
      </c>
      <c r="O40" s="5">
        <v>3.0103092000000005</v>
      </c>
      <c r="P40" s="5">
        <v>3.0103092000000005</v>
      </c>
      <c r="Q40" s="5">
        <v>3.0103092000000005</v>
      </c>
      <c r="R40" s="5">
        <v>3.0103092000000005</v>
      </c>
    </row>
    <row r="41" spans="1:18" ht="11.25" customHeight="1" x14ac:dyDescent="0.25">
      <c r="A41" s="61" t="s">
        <v>49</v>
      </c>
      <c r="B41" s="62" t="s">
        <v>50</v>
      </c>
      <c r="C41" s="5">
        <v>3.0103092000000005</v>
      </c>
      <c r="D41" s="5">
        <v>3.0103092000000005</v>
      </c>
      <c r="E41" s="5">
        <v>3.0103092000000005</v>
      </c>
      <c r="F41" s="5">
        <v>3.0103092000000005</v>
      </c>
      <c r="G41" s="5">
        <v>3.0103092000000005</v>
      </c>
      <c r="H41" s="5">
        <v>3.0103092000000005</v>
      </c>
      <c r="I41" s="5">
        <v>3.0103092000000005</v>
      </c>
      <c r="J41" s="5">
        <v>3.0103092000000005</v>
      </c>
      <c r="K41" s="5">
        <v>3.0103092000000005</v>
      </c>
      <c r="L41" s="5">
        <v>3.0103092000000005</v>
      </c>
      <c r="M41" s="5">
        <v>3.0103092000000005</v>
      </c>
      <c r="N41" s="5">
        <v>3.0103092000000005</v>
      </c>
      <c r="O41" s="5">
        <v>3.0103092000000005</v>
      </c>
      <c r="P41" s="5">
        <v>3.0103092000000005</v>
      </c>
      <c r="Q41" s="5">
        <v>3.0103092000000005</v>
      </c>
      <c r="R41" s="5">
        <v>3.0103092000000005</v>
      </c>
    </row>
    <row r="42" spans="1:18" ht="11.25" customHeight="1" x14ac:dyDescent="0.25">
      <c r="A42" s="64" t="s">
        <v>55</v>
      </c>
      <c r="B42" s="60" t="s">
        <v>56</v>
      </c>
      <c r="C42" s="4">
        <v>3.0689244000000002</v>
      </c>
      <c r="D42" s="4">
        <v>3.0689244000000002</v>
      </c>
      <c r="E42" s="4">
        <v>3.0689244000000002</v>
      </c>
      <c r="F42" s="4">
        <v>3.0689244000000002</v>
      </c>
      <c r="G42" s="4">
        <v>3.0689244000000002</v>
      </c>
      <c r="H42" s="4">
        <v>3.0689244000000002</v>
      </c>
      <c r="I42" s="4">
        <v>3.0689244000000002</v>
      </c>
      <c r="J42" s="4">
        <v>3.0689244000000002</v>
      </c>
      <c r="K42" s="4">
        <v>3.0689244000000002</v>
      </c>
      <c r="L42" s="4">
        <v>3.0689244000000002</v>
      </c>
      <c r="M42" s="4">
        <v>3.0689244000000002</v>
      </c>
      <c r="N42" s="4">
        <v>3.0689244000000002</v>
      </c>
      <c r="O42" s="4">
        <v>3.0689244000000002</v>
      </c>
      <c r="P42" s="4">
        <v>3.0689244000000002</v>
      </c>
      <c r="Q42" s="4">
        <v>3.0689244000000002</v>
      </c>
      <c r="R42" s="4">
        <v>3.0689244000000002</v>
      </c>
    </row>
    <row r="43" spans="1:18" ht="11.25" customHeight="1" x14ac:dyDescent="0.25">
      <c r="A43" s="59" t="s">
        <v>57</v>
      </c>
      <c r="B43" s="60" t="s">
        <v>58</v>
      </c>
      <c r="C43" s="4">
        <v>3.1024188000000001</v>
      </c>
      <c r="D43" s="4">
        <v>3.1024188000000001</v>
      </c>
      <c r="E43" s="4">
        <v>3.1024188000000001</v>
      </c>
      <c r="F43" s="4">
        <v>3.1024188000000001</v>
      </c>
      <c r="G43" s="4">
        <v>3.1024188000000001</v>
      </c>
      <c r="H43" s="4">
        <v>3.1024188000000001</v>
      </c>
      <c r="I43" s="4">
        <v>3.1024188000000001</v>
      </c>
      <c r="J43" s="4">
        <v>3.1024188000000001</v>
      </c>
      <c r="K43" s="4">
        <v>3.1024188000000001</v>
      </c>
      <c r="L43" s="4">
        <v>3.1024188000000001</v>
      </c>
      <c r="M43" s="4">
        <v>3.1024188000000001</v>
      </c>
      <c r="N43" s="4">
        <v>3.1024188000000001</v>
      </c>
      <c r="O43" s="4">
        <v>3.1024188000000001</v>
      </c>
      <c r="P43" s="4">
        <v>3.1024188000000001</v>
      </c>
      <c r="Q43" s="4">
        <v>3.1024188000000001</v>
      </c>
      <c r="R43" s="4">
        <v>3.1024188000000001</v>
      </c>
    </row>
    <row r="44" spans="1:18" ht="11.25" customHeight="1" x14ac:dyDescent="0.25">
      <c r="A44" s="59" t="s">
        <v>149</v>
      </c>
      <c r="B44" s="60" t="s">
        <v>59</v>
      </c>
      <c r="C44" s="4">
        <v>3.2405832000000006</v>
      </c>
      <c r="D44" s="4">
        <v>3.2405832000000006</v>
      </c>
      <c r="E44" s="4">
        <v>3.2405832000000006</v>
      </c>
      <c r="F44" s="4">
        <v>3.2405832000000006</v>
      </c>
      <c r="G44" s="4">
        <v>3.2405832000000006</v>
      </c>
      <c r="H44" s="4">
        <v>3.2405832000000006</v>
      </c>
      <c r="I44" s="4">
        <v>3.2405832000000006</v>
      </c>
      <c r="J44" s="4">
        <v>3.2405832000000006</v>
      </c>
      <c r="K44" s="4">
        <v>3.2405832000000006</v>
      </c>
      <c r="L44" s="4">
        <v>3.2405832000000006</v>
      </c>
      <c r="M44" s="4">
        <v>3.2405832000000006</v>
      </c>
      <c r="N44" s="4">
        <v>3.2405832000000006</v>
      </c>
      <c r="O44" s="4">
        <v>3.2405832000000006</v>
      </c>
      <c r="P44" s="4">
        <v>3.2405832000000006</v>
      </c>
      <c r="Q44" s="4">
        <v>3.2405832000000006</v>
      </c>
      <c r="R44" s="4">
        <v>3.2405832000000006</v>
      </c>
    </row>
    <row r="45" spans="1:18" ht="11.25" customHeight="1" x14ac:dyDescent="0.25">
      <c r="A45" s="59" t="s">
        <v>150</v>
      </c>
      <c r="B45" s="60" t="s">
        <v>151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60</v>
      </c>
      <c r="B46" s="62" t="s">
        <v>61</v>
      </c>
      <c r="C46" s="5">
        <v>3.0689244000000002</v>
      </c>
      <c r="D46" s="5">
        <v>3.0689244000000002</v>
      </c>
      <c r="E46" s="5">
        <v>3.0689244000000002</v>
      </c>
      <c r="F46" s="5">
        <v>3.0689244000000002</v>
      </c>
      <c r="G46" s="5">
        <v>3.0689244000000002</v>
      </c>
      <c r="H46" s="5">
        <v>3.0689244000000002</v>
      </c>
      <c r="I46" s="5">
        <v>3.0689244000000002</v>
      </c>
      <c r="J46" s="5">
        <v>3.0689244000000002</v>
      </c>
      <c r="K46" s="5">
        <v>3.0689244000000002</v>
      </c>
      <c r="L46" s="5">
        <v>3.0689244000000002</v>
      </c>
      <c r="M46" s="5">
        <v>3.0689244000000002</v>
      </c>
      <c r="N46" s="5">
        <v>3.0689244000000002</v>
      </c>
      <c r="O46" s="5">
        <v>3.0689244000000002</v>
      </c>
      <c r="P46" s="5">
        <v>3.0689244000000002</v>
      </c>
      <c r="Q46" s="5">
        <v>3.0689244000000002</v>
      </c>
      <c r="R46" s="5">
        <v>3.0689244000000002</v>
      </c>
    </row>
    <row r="47" spans="1:18" ht="11.25" customHeight="1" x14ac:dyDescent="0.25">
      <c r="A47" s="61" t="s">
        <v>62</v>
      </c>
      <c r="B47" s="62" t="s">
        <v>63</v>
      </c>
      <c r="C47" s="5">
        <v>3.0689244000000002</v>
      </c>
      <c r="D47" s="5">
        <v>3.0689244000000002</v>
      </c>
      <c r="E47" s="5">
        <v>3.0689244000000002</v>
      </c>
      <c r="F47" s="5">
        <v>3.0689244000000002</v>
      </c>
      <c r="G47" s="5">
        <v>3.0689244000000002</v>
      </c>
      <c r="H47" s="5">
        <v>3.0689244000000002</v>
      </c>
      <c r="I47" s="5">
        <v>3.0689244000000002</v>
      </c>
      <c r="J47" s="5">
        <v>3.0689244000000002</v>
      </c>
      <c r="K47" s="5">
        <v>3.0689244000000002</v>
      </c>
      <c r="L47" s="5">
        <v>3.0689244000000002</v>
      </c>
      <c r="M47" s="5">
        <v>3.0689244000000002</v>
      </c>
      <c r="N47" s="5">
        <v>3.0689244000000002</v>
      </c>
      <c r="O47" s="5">
        <v>3.0689244000000002</v>
      </c>
      <c r="P47" s="5">
        <v>3.0689244000000002</v>
      </c>
      <c r="Q47" s="5">
        <v>3.0689244000000002</v>
      </c>
      <c r="R47" s="5">
        <v>3.0689244000000002</v>
      </c>
    </row>
    <row r="48" spans="1:18" ht="11.25" customHeight="1" x14ac:dyDescent="0.25">
      <c r="A48" s="61" t="s">
        <v>64</v>
      </c>
      <c r="B48" s="62" t="s">
        <v>65</v>
      </c>
      <c r="C48" s="5">
        <v>3.3787476000000005</v>
      </c>
      <c r="D48" s="5">
        <v>3.3787476000000005</v>
      </c>
      <c r="E48" s="5">
        <v>3.3787476000000005</v>
      </c>
      <c r="F48" s="5">
        <v>3.3787476000000005</v>
      </c>
      <c r="G48" s="5">
        <v>3.3787476000000005</v>
      </c>
      <c r="H48" s="5">
        <v>3.3787476000000005</v>
      </c>
      <c r="I48" s="5">
        <v>3.3787476000000005</v>
      </c>
      <c r="J48" s="5">
        <v>3.3787476000000005</v>
      </c>
      <c r="K48" s="5">
        <v>3.3787476000000005</v>
      </c>
      <c r="L48" s="5">
        <v>3.3787476000000005</v>
      </c>
      <c r="M48" s="5">
        <v>3.3787476000000005</v>
      </c>
      <c r="N48" s="5">
        <v>3.3787476000000005</v>
      </c>
      <c r="O48" s="5">
        <v>3.3787476000000005</v>
      </c>
      <c r="P48" s="5">
        <v>3.3787476000000005</v>
      </c>
      <c r="Q48" s="5">
        <v>3.3787476000000005</v>
      </c>
      <c r="R48" s="5">
        <v>3.3787476000000005</v>
      </c>
    </row>
    <row r="49" spans="1:18" ht="11.25" customHeight="1" x14ac:dyDescent="0.25">
      <c r="A49" s="61" t="s">
        <v>66</v>
      </c>
      <c r="B49" s="62" t="s">
        <v>67</v>
      </c>
      <c r="C49" s="5">
        <v>4.0821300000000003</v>
      </c>
      <c r="D49" s="5">
        <v>4.0821300000000003</v>
      </c>
      <c r="E49" s="5">
        <v>4.0821300000000003</v>
      </c>
      <c r="F49" s="5">
        <v>4.0821300000000003</v>
      </c>
      <c r="G49" s="5">
        <v>4.0821300000000003</v>
      </c>
      <c r="H49" s="5">
        <v>4.0821300000000003</v>
      </c>
      <c r="I49" s="5">
        <v>4.0821300000000003</v>
      </c>
      <c r="J49" s="5">
        <v>4.0821300000000003</v>
      </c>
      <c r="K49" s="5">
        <v>4.0821300000000003</v>
      </c>
      <c r="L49" s="5">
        <v>4.0821300000000003</v>
      </c>
      <c r="M49" s="5">
        <v>4.0821300000000003</v>
      </c>
      <c r="N49" s="5">
        <v>4.0821300000000003</v>
      </c>
      <c r="O49" s="5">
        <v>4.0821300000000003</v>
      </c>
      <c r="P49" s="5">
        <v>4.0821300000000003</v>
      </c>
      <c r="Q49" s="5">
        <v>4.0821300000000003</v>
      </c>
      <c r="R49" s="5">
        <v>4.0821300000000003</v>
      </c>
    </row>
    <row r="50" spans="1:18" ht="11.25" customHeight="1" x14ac:dyDescent="0.25">
      <c r="A50" s="61" t="s">
        <v>68</v>
      </c>
      <c r="B50" s="62" t="s">
        <v>69</v>
      </c>
      <c r="C50" s="5">
        <v>3.0689244000000002</v>
      </c>
      <c r="D50" s="5">
        <v>3.0689244000000002</v>
      </c>
      <c r="E50" s="5">
        <v>3.0689244000000002</v>
      </c>
      <c r="F50" s="5">
        <v>3.0689244000000002</v>
      </c>
      <c r="G50" s="5">
        <v>3.0689244000000002</v>
      </c>
      <c r="H50" s="5">
        <v>3.0689244000000002</v>
      </c>
      <c r="I50" s="5">
        <v>3.0689244000000002</v>
      </c>
      <c r="J50" s="5">
        <v>3.0689244000000002</v>
      </c>
      <c r="K50" s="5">
        <v>3.0689244000000002</v>
      </c>
      <c r="L50" s="5">
        <v>3.0689244000000002</v>
      </c>
      <c r="M50" s="5">
        <v>3.0689244000000002</v>
      </c>
      <c r="N50" s="5">
        <v>3.0689244000000002</v>
      </c>
      <c r="O50" s="5">
        <v>3.0689244000000002</v>
      </c>
      <c r="P50" s="5">
        <v>3.0689244000000002</v>
      </c>
      <c r="Q50" s="5">
        <v>3.0689244000000002</v>
      </c>
      <c r="R50" s="5">
        <v>3.0689244000000002</v>
      </c>
    </row>
    <row r="51" spans="1:18" ht="11.25" customHeight="1" x14ac:dyDescent="0.25">
      <c r="A51" s="61" t="s">
        <v>70</v>
      </c>
      <c r="B51" s="62" t="s">
        <v>71</v>
      </c>
      <c r="C51" s="5">
        <v>3.0689244000000002</v>
      </c>
      <c r="D51" s="5">
        <v>3.0689244000000002</v>
      </c>
      <c r="E51" s="5">
        <v>3.0689244000000002</v>
      </c>
      <c r="F51" s="5">
        <v>3.0689244000000002</v>
      </c>
      <c r="G51" s="5">
        <v>3.0689244000000002</v>
      </c>
      <c r="H51" s="5">
        <v>3.0689244000000002</v>
      </c>
      <c r="I51" s="5">
        <v>3.0689244000000002</v>
      </c>
      <c r="J51" s="5">
        <v>3.0689244000000002</v>
      </c>
      <c r="K51" s="5">
        <v>3.0689244000000002</v>
      </c>
      <c r="L51" s="5">
        <v>3.0689244000000002</v>
      </c>
      <c r="M51" s="5">
        <v>3.0689244000000002</v>
      </c>
      <c r="N51" s="5">
        <v>3.0689244000000002</v>
      </c>
      <c r="O51" s="5">
        <v>3.0689244000000002</v>
      </c>
      <c r="P51" s="5">
        <v>3.0689244000000002</v>
      </c>
      <c r="Q51" s="5">
        <v>3.0689244000000002</v>
      </c>
      <c r="R51" s="5">
        <v>3.0689244000000002</v>
      </c>
    </row>
    <row r="52" spans="1:18" ht="11.25" customHeight="1" x14ac:dyDescent="0.25">
      <c r="A52" s="53" t="s">
        <v>72</v>
      </c>
      <c r="B52" s="54" t="s">
        <v>73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74</v>
      </c>
      <c r="B53" s="57" t="s">
        <v>75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152</v>
      </c>
      <c r="B54" s="57" t="s">
        <v>153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76</v>
      </c>
      <c r="B55" s="60" t="s">
        <v>77</v>
      </c>
      <c r="C55" s="4">
        <v>1.8589392</v>
      </c>
      <c r="D55" s="4">
        <v>1.8589392</v>
      </c>
      <c r="E55" s="4">
        <v>1.8589392</v>
      </c>
      <c r="F55" s="4">
        <v>1.8589392</v>
      </c>
      <c r="G55" s="4">
        <v>1.8589392</v>
      </c>
      <c r="H55" s="4">
        <v>1.8589392</v>
      </c>
      <c r="I55" s="4">
        <v>1.8589392</v>
      </c>
      <c r="J55" s="4">
        <v>1.8589392</v>
      </c>
      <c r="K55" s="4">
        <v>1.8589392</v>
      </c>
      <c r="L55" s="4">
        <v>1.8589392</v>
      </c>
      <c r="M55" s="4">
        <v>1.8589392</v>
      </c>
      <c r="N55" s="4">
        <v>1.8589392</v>
      </c>
      <c r="O55" s="4">
        <v>1.8589392</v>
      </c>
      <c r="P55" s="4">
        <v>1.8589392</v>
      </c>
      <c r="Q55" s="4">
        <v>1.8589392</v>
      </c>
      <c r="R55" s="4">
        <v>1.8589392</v>
      </c>
    </row>
    <row r="56" spans="1:18" ht="11.25" customHeight="1" x14ac:dyDescent="0.25">
      <c r="A56" s="59" t="s">
        <v>78</v>
      </c>
      <c r="B56" s="60" t="s">
        <v>79</v>
      </c>
      <c r="C56" s="4">
        <v>10.885680000000001</v>
      </c>
      <c r="D56" s="4">
        <v>10.885680000000001</v>
      </c>
      <c r="E56" s="4">
        <v>10.885680000000001</v>
      </c>
      <c r="F56" s="4">
        <v>10.885680000000001</v>
      </c>
      <c r="G56" s="4">
        <v>10.885680000000001</v>
      </c>
      <c r="H56" s="4">
        <v>10.885680000000001</v>
      </c>
      <c r="I56" s="4">
        <v>10.885680000000001</v>
      </c>
      <c r="J56" s="4">
        <v>10.885680000000001</v>
      </c>
      <c r="K56" s="4">
        <v>10.885680000000001</v>
      </c>
      <c r="L56" s="4">
        <v>10.885680000000001</v>
      </c>
      <c r="M56" s="4">
        <v>10.885680000000001</v>
      </c>
      <c r="N56" s="4">
        <v>10.885680000000001</v>
      </c>
      <c r="O56" s="4">
        <v>10.885680000000001</v>
      </c>
      <c r="P56" s="4">
        <v>10.885680000000001</v>
      </c>
      <c r="Q56" s="4">
        <v>10.885680000000001</v>
      </c>
      <c r="R56" s="4">
        <v>10.885680000000001</v>
      </c>
    </row>
    <row r="57" spans="1:18" ht="11.25" customHeight="1" x14ac:dyDescent="0.25">
      <c r="A57" s="64" t="s">
        <v>154</v>
      </c>
      <c r="B57" s="60" t="s">
        <v>80</v>
      </c>
      <c r="C57" s="4">
        <v>1.8589392</v>
      </c>
      <c r="D57" s="4">
        <v>1.8589392</v>
      </c>
      <c r="E57" s="4">
        <v>1.8589392</v>
      </c>
      <c r="F57" s="4">
        <v>1.8589392</v>
      </c>
      <c r="G57" s="4">
        <v>1.8589392</v>
      </c>
      <c r="H57" s="4">
        <v>1.8589392</v>
      </c>
      <c r="I57" s="4">
        <v>1.8589392</v>
      </c>
      <c r="J57" s="4">
        <v>1.8589392</v>
      </c>
      <c r="K57" s="4">
        <v>1.8589392</v>
      </c>
      <c r="L57" s="4">
        <v>1.8589392</v>
      </c>
      <c r="M57" s="4">
        <v>1.8589392</v>
      </c>
      <c r="N57" s="4">
        <v>1.8589392</v>
      </c>
      <c r="O57" s="4">
        <v>1.8589392</v>
      </c>
      <c r="P57" s="4">
        <v>1.8589392</v>
      </c>
      <c r="Q57" s="4">
        <v>1.8589392</v>
      </c>
      <c r="R57" s="4">
        <v>1.8589392</v>
      </c>
    </row>
    <row r="58" spans="1:18" ht="11.25" customHeight="1" x14ac:dyDescent="0.25">
      <c r="A58" s="64" t="s">
        <v>81</v>
      </c>
      <c r="B58" s="60" t="s">
        <v>82</v>
      </c>
      <c r="C58" s="4">
        <v>7.6199760000000003</v>
      </c>
      <c r="D58" s="4">
        <v>7.6199760000000003</v>
      </c>
      <c r="E58" s="4">
        <v>7.6199760000000003</v>
      </c>
      <c r="F58" s="4">
        <v>7.6199760000000003</v>
      </c>
      <c r="G58" s="4">
        <v>7.6199760000000003</v>
      </c>
      <c r="H58" s="4">
        <v>7.6199760000000003</v>
      </c>
      <c r="I58" s="4">
        <v>7.6199760000000003</v>
      </c>
      <c r="J58" s="4">
        <v>7.6199760000000003</v>
      </c>
      <c r="K58" s="4">
        <v>7.6199760000000003</v>
      </c>
      <c r="L58" s="4">
        <v>7.6199760000000003</v>
      </c>
      <c r="M58" s="4">
        <v>7.6199760000000003</v>
      </c>
      <c r="N58" s="4">
        <v>7.6199760000000003</v>
      </c>
      <c r="O58" s="4">
        <v>7.6199760000000003</v>
      </c>
      <c r="P58" s="4">
        <v>7.6199760000000003</v>
      </c>
      <c r="Q58" s="4">
        <v>7.6199760000000003</v>
      </c>
      <c r="R58" s="4">
        <v>7.6199760000000003</v>
      </c>
    </row>
    <row r="59" spans="1:18" s="29" customFormat="1" ht="11.25" customHeight="1" x14ac:dyDescent="0.25">
      <c r="A59" s="6" t="s">
        <v>349</v>
      </c>
      <c r="B59" s="7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7" t="s">
        <v>97</v>
      </c>
      <c r="B60" s="68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7" t="s">
        <v>99</v>
      </c>
      <c r="B61" s="68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300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9" t="s">
        <v>155</v>
      </c>
      <c r="B64" s="70" t="s">
        <v>156</v>
      </c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</row>
    <row r="65" spans="1:18" s="29" customFormat="1" ht="11.25" customHeight="1" x14ac:dyDescent="0.25">
      <c r="A65" s="72" t="s">
        <v>350</v>
      </c>
      <c r="B65" s="73" t="s">
        <v>83</v>
      </c>
      <c r="C65" s="74">
        <v>4.6892160000000001</v>
      </c>
      <c r="D65" s="74">
        <v>4.6892160000000001</v>
      </c>
      <c r="E65" s="74">
        <v>4.6892160000000001</v>
      </c>
      <c r="F65" s="74">
        <v>4.6892160000000001</v>
      </c>
      <c r="G65" s="74">
        <v>4.6892160000000001</v>
      </c>
      <c r="H65" s="74">
        <v>4.6892160000000001</v>
      </c>
      <c r="I65" s="74">
        <v>4.6892160000000001</v>
      </c>
      <c r="J65" s="74">
        <v>4.6892160000000001</v>
      </c>
      <c r="K65" s="74">
        <v>4.6892160000000001</v>
      </c>
      <c r="L65" s="74">
        <v>4.6892160000000001</v>
      </c>
      <c r="M65" s="74">
        <v>4.6892160000000001</v>
      </c>
      <c r="N65" s="74">
        <v>4.6892160000000001</v>
      </c>
      <c r="O65" s="74">
        <v>4.6892160000000001</v>
      </c>
      <c r="P65" s="74">
        <v>4.6892160000000001</v>
      </c>
      <c r="Q65" s="74">
        <v>4.6892160000000001</v>
      </c>
      <c r="R65" s="74">
        <v>4.6892160000000001</v>
      </c>
    </row>
    <row r="66" spans="1:18" s="29" customFormat="1" ht="11.25" customHeight="1" x14ac:dyDescent="0.25">
      <c r="A66" s="72" t="s">
        <v>88</v>
      </c>
      <c r="B66" s="73" t="s">
        <v>89</v>
      </c>
      <c r="C66" s="74">
        <v>4.6892160000000001</v>
      </c>
      <c r="D66" s="74">
        <v>4.6892160000000001</v>
      </c>
      <c r="E66" s="74">
        <v>4.6892160000000001</v>
      </c>
      <c r="F66" s="74">
        <v>4.6892160000000001</v>
      </c>
      <c r="G66" s="74">
        <v>4.6892160000000001</v>
      </c>
      <c r="H66" s="74">
        <v>4.6892160000000001</v>
      </c>
      <c r="I66" s="74">
        <v>4.6892160000000001</v>
      </c>
      <c r="J66" s="74">
        <v>4.6892160000000001</v>
      </c>
      <c r="K66" s="74">
        <v>4.6892160000000001</v>
      </c>
      <c r="L66" s="74">
        <v>4.6892160000000001</v>
      </c>
      <c r="M66" s="74">
        <v>4.6892160000000001</v>
      </c>
      <c r="N66" s="74">
        <v>4.6892160000000001</v>
      </c>
      <c r="O66" s="74">
        <v>4.6892160000000001</v>
      </c>
      <c r="P66" s="74">
        <v>4.6892160000000001</v>
      </c>
      <c r="Q66" s="74">
        <v>4.6892160000000001</v>
      </c>
      <c r="R66" s="74">
        <v>4.6892160000000001</v>
      </c>
    </row>
    <row r="67" spans="1:18" s="29" customFormat="1" ht="11.25" customHeight="1" x14ac:dyDescent="0.25">
      <c r="A67" s="72" t="s">
        <v>84</v>
      </c>
      <c r="B67" s="73" t="s">
        <v>85</v>
      </c>
      <c r="C67" s="74">
        <v>2.2859928000000003</v>
      </c>
      <c r="D67" s="74">
        <v>2.2859928000000003</v>
      </c>
      <c r="E67" s="74">
        <v>2.2859928000000003</v>
      </c>
      <c r="F67" s="74">
        <v>2.2859928000000003</v>
      </c>
      <c r="G67" s="74">
        <v>2.2859928000000003</v>
      </c>
      <c r="H67" s="74">
        <v>2.2859928000000003</v>
      </c>
      <c r="I67" s="74">
        <v>2.2859928000000003</v>
      </c>
      <c r="J67" s="74">
        <v>2.2859928000000003</v>
      </c>
      <c r="K67" s="74">
        <v>2.2859928000000003</v>
      </c>
      <c r="L67" s="74">
        <v>2.2859928000000003</v>
      </c>
      <c r="M67" s="74">
        <v>2.2859928000000003</v>
      </c>
      <c r="N67" s="74">
        <v>2.2859928000000003</v>
      </c>
      <c r="O67" s="74">
        <v>2.2859928000000003</v>
      </c>
      <c r="P67" s="74">
        <v>2.2859928000000003</v>
      </c>
      <c r="Q67" s="74">
        <v>2.2859928000000003</v>
      </c>
      <c r="R67" s="74">
        <v>2.2859928000000003</v>
      </c>
    </row>
    <row r="68" spans="1:18" s="29" customFormat="1" ht="11.25" customHeight="1" x14ac:dyDescent="0.25">
      <c r="A68" s="72" t="s">
        <v>86</v>
      </c>
      <c r="B68" s="73" t="s">
        <v>87</v>
      </c>
      <c r="C68" s="74">
        <v>4.1867999999999999</v>
      </c>
      <c r="D68" s="74">
        <v>4.1867999999999999</v>
      </c>
      <c r="E68" s="74">
        <v>4.1867999999999999</v>
      </c>
      <c r="F68" s="74">
        <v>4.1867999999999999</v>
      </c>
      <c r="G68" s="74">
        <v>4.1867999999999999</v>
      </c>
      <c r="H68" s="74">
        <v>4.1867999999999999</v>
      </c>
      <c r="I68" s="74">
        <v>4.1867999999999999</v>
      </c>
      <c r="J68" s="74">
        <v>4.1867999999999999</v>
      </c>
      <c r="K68" s="74">
        <v>4.1867999999999999</v>
      </c>
      <c r="L68" s="74">
        <v>4.1867999999999999</v>
      </c>
      <c r="M68" s="74">
        <v>4.1867999999999999</v>
      </c>
      <c r="N68" s="74">
        <v>4.1867999999999999</v>
      </c>
      <c r="O68" s="74">
        <v>4.1867999999999999</v>
      </c>
      <c r="P68" s="74">
        <v>4.1867999999999999</v>
      </c>
      <c r="Q68" s="74">
        <v>4.1867999999999999</v>
      </c>
      <c r="R68" s="74">
        <v>4.1867999999999999</v>
      </c>
    </row>
    <row r="69" spans="1:18" s="29" customFormat="1" ht="11.25" customHeight="1" x14ac:dyDescent="0.25">
      <c r="A69" s="72" t="s">
        <v>157</v>
      </c>
      <c r="B69" s="73" t="s">
        <v>158</v>
      </c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</row>
    <row r="70" spans="1:18" s="29" customFormat="1" ht="11.25" customHeight="1" x14ac:dyDescent="0.25">
      <c r="A70" s="75" t="s">
        <v>90</v>
      </c>
      <c r="B70" s="76" t="s">
        <v>91</v>
      </c>
      <c r="C70" s="77">
        <v>2.9642544000000002</v>
      </c>
      <c r="D70" s="77">
        <v>2.9642544000000002</v>
      </c>
      <c r="E70" s="77">
        <v>2.9642544000000002</v>
      </c>
      <c r="F70" s="77">
        <v>2.9642544000000002</v>
      </c>
      <c r="G70" s="77">
        <v>2.9642544000000002</v>
      </c>
      <c r="H70" s="77">
        <v>2.9642544000000002</v>
      </c>
      <c r="I70" s="77">
        <v>2.9642544000000002</v>
      </c>
      <c r="J70" s="77">
        <v>2.9642544000000002</v>
      </c>
      <c r="K70" s="77">
        <v>2.9642544000000002</v>
      </c>
      <c r="L70" s="77">
        <v>2.9642544000000002</v>
      </c>
      <c r="M70" s="77">
        <v>2.9642544000000002</v>
      </c>
      <c r="N70" s="77">
        <v>2.9642544000000002</v>
      </c>
      <c r="O70" s="77">
        <v>2.9642544000000002</v>
      </c>
      <c r="P70" s="77">
        <v>2.9642544000000002</v>
      </c>
      <c r="Q70" s="77">
        <v>2.9642544000000002</v>
      </c>
      <c r="R70" s="77">
        <v>2.9642544000000002</v>
      </c>
    </row>
    <row r="71" spans="1:18" s="29" customFormat="1" ht="11.25" customHeight="1" x14ac:dyDescent="0.25">
      <c r="A71" s="75" t="s">
        <v>159</v>
      </c>
      <c r="B71" s="76" t="s">
        <v>92</v>
      </c>
      <c r="C71" s="77">
        <v>2.9642544000000002</v>
      </c>
      <c r="D71" s="77">
        <v>2.9642544000000002</v>
      </c>
      <c r="E71" s="77">
        <v>2.9642544000000002</v>
      </c>
      <c r="F71" s="77">
        <v>2.9642544000000002</v>
      </c>
      <c r="G71" s="77">
        <v>2.9642544000000002</v>
      </c>
      <c r="H71" s="77">
        <v>2.9642544000000002</v>
      </c>
      <c r="I71" s="77">
        <v>2.9642544000000002</v>
      </c>
      <c r="J71" s="77">
        <v>2.9642544000000002</v>
      </c>
      <c r="K71" s="77">
        <v>2.9642544000000002</v>
      </c>
      <c r="L71" s="77">
        <v>2.9642544000000002</v>
      </c>
      <c r="M71" s="77">
        <v>2.9642544000000002</v>
      </c>
      <c r="N71" s="77">
        <v>2.9642544000000002</v>
      </c>
      <c r="O71" s="77">
        <v>2.9642544000000002</v>
      </c>
      <c r="P71" s="77">
        <v>2.9642544000000002</v>
      </c>
      <c r="Q71" s="77">
        <v>2.9642544000000002</v>
      </c>
      <c r="R71" s="77">
        <v>2.9642544000000002</v>
      </c>
    </row>
    <row r="72" spans="1:18" s="29" customFormat="1" ht="11.25" customHeight="1" x14ac:dyDescent="0.25">
      <c r="A72" s="75" t="s">
        <v>95</v>
      </c>
      <c r="B72" s="76" t="s">
        <v>96</v>
      </c>
      <c r="C72" s="77">
        <v>2.9642544000000002</v>
      </c>
      <c r="D72" s="77">
        <v>2.9642544000000002</v>
      </c>
      <c r="E72" s="77">
        <v>2.9642544000000002</v>
      </c>
      <c r="F72" s="77">
        <v>2.9642544000000002</v>
      </c>
      <c r="G72" s="77">
        <v>2.9642544000000002</v>
      </c>
      <c r="H72" s="77">
        <v>2.9642544000000002</v>
      </c>
      <c r="I72" s="77">
        <v>2.9642544000000002</v>
      </c>
      <c r="J72" s="77">
        <v>2.9642544000000002</v>
      </c>
      <c r="K72" s="77">
        <v>2.9642544000000002</v>
      </c>
      <c r="L72" s="77">
        <v>2.9642544000000002</v>
      </c>
      <c r="M72" s="77">
        <v>2.9642544000000002</v>
      </c>
      <c r="N72" s="77">
        <v>2.9642544000000002</v>
      </c>
      <c r="O72" s="77">
        <v>2.9642544000000002</v>
      </c>
      <c r="P72" s="77">
        <v>2.9642544000000002</v>
      </c>
      <c r="Q72" s="77">
        <v>2.9642544000000002</v>
      </c>
      <c r="R72" s="77">
        <v>2.9642544000000002</v>
      </c>
    </row>
    <row r="73" spans="1:18" s="29" customFormat="1" ht="11.25" customHeight="1" x14ac:dyDescent="0.25">
      <c r="A73" s="75" t="s">
        <v>93</v>
      </c>
      <c r="B73" s="76" t="s">
        <v>94</v>
      </c>
      <c r="C73" s="77">
        <v>3.3326927999999998</v>
      </c>
      <c r="D73" s="77">
        <v>3.3326927999999998</v>
      </c>
      <c r="E73" s="77">
        <v>3.3326927999999998</v>
      </c>
      <c r="F73" s="77">
        <v>3.3326927999999998</v>
      </c>
      <c r="G73" s="77">
        <v>3.3326927999999998</v>
      </c>
      <c r="H73" s="77">
        <v>3.3326927999999998</v>
      </c>
      <c r="I73" s="77">
        <v>3.3326927999999998</v>
      </c>
      <c r="J73" s="77">
        <v>3.3326927999999998</v>
      </c>
      <c r="K73" s="77">
        <v>3.3326927999999998</v>
      </c>
      <c r="L73" s="77">
        <v>3.3326927999999998</v>
      </c>
      <c r="M73" s="77">
        <v>3.3326927999999998</v>
      </c>
      <c r="N73" s="77">
        <v>3.3326927999999998</v>
      </c>
      <c r="O73" s="77">
        <v>3.3326927999999998</v>
      </c>
      <c r="P73" s="77">
        <v>3.3326927999999998</v>
      </c>
      <c r="Q73" s="77">
        <v>3.3326927999999998</v>
      </c>
      <c r="R73" s="77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345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9197.0501829712503</v>
      </c>
      <c r="D2" s="79">
        <v>9484.1709689662075</v>
      </c>
      <c r="E2" s="79">
        <v>8757.1789479601393</v>
      </c>
      <c r="F2" s="79">
        <v>9337.7001930415845</v>
      </c>
      <c r="G2" s="79">
        <v>9682.2114901567602</v>
      </c>
      <c r="H2" s="79">
        <v>8848.2965384740874</v>
      </c>
      <c r="I2" s="79">
        <v>9643.4662625084675</v>
      </c>
      <c r="J2" s="79">
        <v>9117.8123276913684</v>
      </c>
      <c r="K2" s="79">
        <v>8716.7910564316426</v>
      </c>
      <c r="L2" s="79">
        <v>6408.0754740211914</v>
      </c>
      <c r="M2" s="79">
        <v>7589.4630528384487</v>
      </c>
      <c r="N2" s="79">
        <v>7532.1285179135057</v>
      </c>
      <c r="O2" s="79">
        <v>7005.4122281013879</v>
      </c>
      <c r="P2" s="79">
        <v>6718.4051558969968</v>
      </c>
      <c r="Q2" s="79">
        <v>6369.2883038907266</v>
      </c>
      <c r="R2" s="79">
        <v>6617.9918750265297</v>
      </c>
    </row>
    <row r="3" spans="1:18" ht="11.25" customHeight="1" x14ac:dyDescent="0.25">
      <c r="A3" s="53" t="s">
        <v>2</v>
      </c>
      <c r="B3" s="54" t="s">
        <v>3</v>
      </c>
      <c r="C3" s="80">
        <v>917.22270504464677</v>
      </c>
      <c r="D3" s="80">
        <v>916.2893095743367</v>
      </c>
      <c r="E3" s="80">
        <v>588.14361977967837</v>
      </c>
      <c r="F3" s="80">
        <v>692.58794091466257</v>
      </c>
      <c r="G3" s="80">
        <v>918.89670422168729</v>
      </c>
      <c r="H3" s="80">
        <v>625.92970138514681</v>
      </c>
      <c r="I3" s="80">
        <v>837.43461534122866</v>
      </c>
      <c r="J3" s="80">
        <v>857.67619159014077</v>
      </c>
      <c r="K3" s="80">
        <v>613.42435277466438</v>
      </c>
      <c r="L3" s="80">
        <v>285.49974551397247</v>
      </c>
      <c r="M3" s="80">
        <v>556.37990469500039</v>
      </c>
      <c r="N3" s="80">
        <v>590.24489355241508</v>
      </c>
      <c r="O3" s="80">
        <v>519.94854277252796</v>
      </c>
      <c r="P3" s="80">
        <v>582.09074849915487</v>
      </c>
      <c r="Q3" s="80">
        <v>651.91953719768833</v>
      </c>
      <c r="R3" s="80">
        <v>525.7582500312576</v>
      </c>
    </row>
    <row r="4" spans="1:18" ht="11.25" customHeight="1" x14ac:dyDescent="0.25">
      <c r="A4" s="56" t="s">
        <v>125</v>
      </c>
      <c r="B4" s="57" t="s">
        <v>126</v>
      </c>
      <c r="C4" s="3">
        <v>915.86276763871911</v>
      </c>
      <c r="D4" s="3">
        <v>914.91231505674614</v>
      </c>
      <c r="E4" s="3">
        <v>586.84768744723476</v>
      </c>
      <c r="F4" s="3">
        <v>691.86170988945696</v>
      </c>
      <c r="G4" s="3">
        <v>918.04962483679765</v>
      </c>
      <c r="H4" s="3">
        <v>625.19899036813661</v>
      </c>
      <c r="I4" s="3">
        <v>836.77998967630936</v>
      </c>
      <c r="J4" s="3">
        <v>856.98337280857254</v>
      </c>
      <c r="K4" s="3">
        <v>613.00178253947956</v>
      </c>
      <c r="L4" s="3">
        <v>285.40354362899791</v>
      </c>
      <c r="M4" s="3">
        <v>556.33572903350216</v>
      </c>
      <c r="N4" s="3">
        <v>588.01055137013384</v>
      </c>
      <c r="O4" s="3">
        <v>517.70616917216546</v>
      </c>
      <c r="P4" s="3">
        <v>577.6495076290804</v>
      </c>
      <c r="Q4" s="3">
        <v>648.7877398163447</v>
      </c>
      <c r="R4" s="3">
        <v>522.24465017120542</v>
      </c>
    </row>
    <row r="5" spans="1:18" ht="11.25" customHeight="1" x14ac:dyDescent="0.25">
      <c r="A5" s="59" t="s">
        <v>127</v>
      </c>
      <c r="B5" s="60" t="s">
        <v>128</v>
      </c>
      <c r="C5" s="2">
        <v>726.22832978253132</v>
      </c>
      <c r="D5" s="2">
        <v>849.31819665405055</v>
      </c>
      <c r="E5" s="2">
        <v>518.29444536050948</v>
      </c>
      <c r="F5" s="2">
        <v>641.45197335280591</v>
      </c>
      <c r="G5" s="2">
        <v>888.45558001821598</v>
      </c>
      <c r="H5" s="2">
        <v>565.56734946724157</v>
      </c>
      <c r="I5" s="2">
        <v>761.88418888313549</v>
      </c>
      <c r="J5" s="2">
        <v>798.26703397098174</v>
      </c>
      <c r="K5" s="2">
        <v>554.20241861627403</v>
      </c>
      <c r="L5" s="2">
        <v>248.54665951459026</v>
      </c>
      <c r="M5" s="2">
        <v>507.49087841486073</v>
      </c>
      <c r="N5" s="2">
        <v>542.18177738706686</v>
      </c>
      <c r="O5" s="2">
        <v>465.4702863920665</v>
      </c>
      <c r="P5" s="2">
        <v>534.44352177318751</v>
      </c>
      <c r="Q5" s="2">
        <v>609.15494304334902</v>
      </c>
      <c r="R5" s="2">
        <v>491.82440008548502</v>
      </c>
    </row>
    <row r="6" spans="1:18" ht="11.25" customHeight="1" x14ac:dyDescent="0.25">
      <c r="A6" s="61" t="s">
        <v>4</v>
      </c>
      <c r="B6" s="62" t="s">
        <v>5</v>
      </c>
      <c r="C6" s="1">
        <v>55.169517114932447</v>
      </c>
      <c r="D6" s="1">
        <v>65.446214790909011</v>
      </c>
      <c r="E6" s="1">
        <v>73.674869602893807</v>
      </c>
      <c r="F6" s="1">
        <v>83.132034678646349</v>
      </c>
      <c r="G6" s="1">
        <v>56.898863812553728</v>
      </c>
      <c r="H6" s="1">
        <v>93.102333735677433</v>
      </c>
      <c r="I6" s="1">
        <v>115.67367567713194</v>
      </c>
      <c r="J6" s="1">
        <v>152.39682758842181</v>
      </c>
      <c r="K6" s="1">
        <v>125.13454573670433</v>
      </c>
      <c r="L6" s="1">
        <v>76.060071815586085</v>
      </c>
      <c r="M6" s="1">
        <v>95.99720003980886</v>
      </c>
      <c r="N6" s="1">
        <v>98.99370924831419</v>
      </c>
      <c r="O6" s="1">
        <v>91.88552527213416</v>
      </c>
      <c r="P6" s="1">
        <v>94.653624495180267</v>
      </c>
      <c r="Q6" s="1">
        <v>88.43582279240276</v>
      </c>
      <c r="R6" s="1">
        <v>85.495850431914079</v>
      </c>
    </row>
    <row r="7" spans="1:18" ht="11.25" customHeight="1" x14ac:dyDescent="0.25">
      <c r="A7" s="61" t="s">
        <v>6</v>
      </c>
      <c r="B7" s="62" t="s">
        <v>7</v>
      </c>
      <c r="C7" s="1">
        <v>10.87456559290063</v>
      </c>
      <c r="D7" s="1">
        <v>20.986592372177004</v>
      </c>
      <c r="E7" s="1">
        <v>18.1139326242515</v>
      </c>
      <c r="F7" s="1">
        <v>16.638686701010247</v>
      </c>
      <c r="G7" s="1">
        <v>24.875184136305901</v>
      </c>
      <c r="H7" s="1">
        <v>26.83321984645676</v>
      </c>
      <c r="I7" s="1">
        <v>24.587924474473109</v>
      </c>
      <c r="J7" s="1">
        <v>27.09091599914624</v>
      </c>
      <c r="K7" s="1">
        <v>24.90124083135786</v>
      </c>
      <c r="L7" s="1">
        <v>20.860342422343827</v>
      </c>
      <c r="M7" s="1">
        <v>24.729791094790354</v>
      </c>
      <c r="N7" s="1">
        <v>34.977473183581679</v>
      </c>
      <c r="O7" s="1">
        <v>43.859724170558813</v>
      </c>
      <c r="P7" s="1">
        <v>141.01454762623263</v>
      </c>
      <c r="Q7" s="1">
        <v>123.77137243147035</v>
      </c>
      <c r="R7" s="1">
        <v>70.995649897319623</v>
      </c>
    </row>
    <row r="8" spans="1:18" ht="11.25" customHeight="1" x14ac:dyDescent="0.25">
      <c r="A8" s="61" t="s">
        <v>8</v>
      </c>
      <c r="B8" s="62" t="s">
        <v>9</v>
      </c>
      <c r="C8" s="1">
        <v>660.18424707469831</v>
      </c>
      <c r="D8" s="1">
        <v>762.8853894909646</v>
      </c>
      <c r="E8" s="1">
        <v>426.50564313336417</v>
      </c>
      <c r="F8" s="1">
        <v>541.6812519731493</v>
      </c>
      <c r="G8" s="1">
        <v>806.68153206935631</v>
      </c>
      <c r="H8" s="1">
        <v>441.25842093459869</v>
      </c>
      <c r="I8" s="1">
        <v>614.64516941857835</v>
      </c>
      <c r="J8" s="1">
        <v>618.7792903834137</v>
      </c>
      <c r="K8" s="1">
        <v>401.08730864890225</v>
      </c>
      <c r="L8" s="1">
        <v>149.08366393947807</v>
      </c>
      <c r="M8" s="1">
        <v>382.65749475135397</v>
      </c>
      <c r="N8" s="1">
        <v>404.69537815705417</v>
      </c>
      <c r="O8" s="1">
        <v>326.74769276346638</v>
      </c>
      <c r="P8" s="1">
        <v>294.47407475942146</v>
      </c>
      <c r="Q8" s="1">
        <v>392.4833553778829</v>
      </c>
      <c r="R8" s="1">
        <v>330.15860994105378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4.3733749505087482</v>
      </c>
      <c r="I9" s="1">
        <v>6.9774193129521116</v>
      </c>
      <c r="J9" s="1">
        <v>0</v>
      </c>
      <c r="K9" s="1">
        <v>3.0793233993095965</v>
      </c>
      <c r="L9" s="1">
        <v>2.5425813371822601</v>
      </c>
      <c r="M9" s="1">
        <v>4.1063925289076035</v>
      </c>
      <c r="N9" s="1">
        <v>3.5152167981168625</v>
      </c>
      <c r="O9" s="1">
        <v>2.9773441859071768</v>
      </c>
      <c r="P9" s="1">
        <v>4.3012748923531881</v>
      </c>
      <c r="Q9" s="1">
        <v>4.4643924415929526</v>
      </c>
      <c r="R9" s="1">
        <v>5.1742898151975654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0.50693212580698011</v>
      </c>
      <c r="E10" s="2">
        <v>2.8724213138299984E-2</v>
      </c>
      <c r="F10" s="2">
        <v>0.57665393691747979</v>
      </c>
      <c r="G10" s="2">
        <v>0.34156103618415423</v>
      </c>
      <c r="H10" s="2">
        <v>0.2023831312181284</v>
      </c>
      <c r="I10" s="2">
        <v>0.65039908581990724</v>
      </c>
      <c r="J10" s="2">
        <v>0</v>
      </c>
      <c r="K10" s="2">
        <v>0</v>
      </c>
      <c r="L10" s="2">
        <v>0</v>
      </c>
      <c r="M10" s="2">
        <v>0</v>
      </c>
      <c r="N10" s="2">
        <v>9.7504100029097665E-2</v>
      </c>
      <c r="O10" s="2">
        <v>0.18116676900358838</v>
      </c>
      <c r="P10" s="2">
        <v>5.1746297859162779E-2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189.05752413628664</v>
      </c>
      <c r="D11" s="2">
        <v>64.077323982119978</v>
      </c>
      <c r="E11" s="2">
        <v>67.186805913720008</v>
      </c>
      <c r="F11" s="2">
        <v>48.86711459064</v>
      </c>
      <c r="G11" s="2">
        <v>27.766988228159999</v>
      </c>
      <c r="H11" s="2">
        <v>58.024649863932119</v>
      </c>
      <c r="I11" s="2">
        <v>73.169590714200012</v>
      </c>
      <c r="J11" s="2">
        <v>57.856568168520013</v>
      </c>
      <c r="K11" s="2">
        <v>58.135485248279991</v>
      </c>
      <c r="L11" s="2">
        <v>36.791877625199987</v>
      </c>
      <c r="M11" s="2">
        <v>48.780492369722609</v>
      </c>
      <c r="N11" s="2">
        <v>45.69163603398318</v>
      </c>
      <c r="O11" s="2">
        <v>51.807817507286686</v>
      </c>
      <c r="P11" s="2">
        <v>42.574253190719517</v>
      </c>
      <c r="Q11" s="2">
        <v>39.51499471521921</v>
      </c>
      <c r="R11" s="2">
        <v>30.417906188451635</v>
      </c>
    </row>
    <row r="12" spans="1:18" ht="11.25" customHeight="1" x14ac:dyDescent="0.25">
      <c r="A12" s="61" t="s">
        <v>14</v>
      </c>
      <c r="B12" s="62" t="s">
        <v>15</v>
      </c>
      <c r="C12" s="1">
        <v>189.05752413628664</v>
      </c>
      <c r="D12" s="1">
        <v>64.077323982119978</v>
      </c>
      <c r="E12" s="1">
        <v>67.186805913720008</v>
      </c>
      <c r="F12" s="1">
        <v>48.86711459064</v>
      </c>
      <c r="G12" s="1">
        <v>27.766988228159999</v>
      </c>
      <c r="H12" s="1">
        <v>58.024649863932119</v>
      </c>
      <c r="I12" s="1">
        <v>73.169590714200012</v>
      </c>
      <c r="J12" s="1">
        <v>57.856568168520013</v>
      </c>
      <c r="K12" s="1">
        <v>58.135485248279991</v>
      </c>
      <c r="L12" s="1">
        <v>36.791877625199987</v>
      </c>
      <c r="M12" s="1">
        <v>48.780492369722609</v>
      </c>
      <c r="N12" s="1">
        <v>45.69163603398318</v>
      </c>
      <c r="O12" s="1">
        <v>51.807817507286686</v>
      </c>
      <c r="P12" s="1">
        <v>42.574253190719517</v>
      </c>
      <c r="Q12" s="1">
        <v>39.51499471521921</v>
      </c>
      <c r="R12" s="1">
        <v>30.417906188451635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0.57691371990105411</v>
      </c>
      <c r="D14" s="2">
        <v>1.009862294768584</v>
      </c>
      <c r="E14" s="2">
        <v>1.3377119598669605</v>
      </c>
      <c r="F14" s="2">
        <v>0.96596800909354363</v>
      </c>
      <c r="G14" s="2">
        <v>1.4854955542374944</v>
      </c>
      <c r="H14" s="2">
        <v>1.4046079057448493</v>
      </c>
      <c r="I14" s="2">
        <v>1.0758109931538884</v>
      </c>
      <c r="J14" s="2">
        <v>0.85977066907081856</v>
      </c>
      <c r="K14" s="2">
        <v>0.66387867492556329</v>
      </c>
      <c r="L14" s="2">
        <v>6.500648920769049E-2</v>
      </c>
      <c r="M14" s="2">
        <v>6.4358248918778643E-2</v>
      </c>
      <c r="N14" s="2">
        <v>3.9633849054626767E-2</v>
      </c>
      <c r="O14" s="2">
        <v>0.24689850380861544</v>
      </c>
      <c r="P14" s="2">
        <v>0.57998636731423048</v>
      </c>
      <c r="Q14" s="2">
        <v>0.11780205777642551</v>
      </c>
      <c r="R14" s="2">
        <v>2.3438972688670911E-3</v>
      </c>
    </row>
    <row r="15" spans="1:18" ht="11.25" customHeight="1" x14ac:dyDescent="0.25">
      <c r="A15" s="63" t="s">
        <v>131</v>
      </c>
      <c r="B15" s="57" t="s">
        <v>132</v>
      </c>
      <c r="C15" s="3">
        <v>1.359937405927649</v>
      </c>
      <c r="D15" s="3">
        <v>1.3769945175905201</v>
      </c>
      <c r="E15" s="3">
        <v>1.2959323324436185</v>
      </c>
      <c r="F15" s="3">
        <v>0.72623102520566063</v>
      </c>
      <c r="G15" s="3">
        <v>0.84707938488967116</v>
      </c>
      <c r="H15" s="3">
        <v>0.73071101701015739</v>
      </c>
      <c r="I15" s="3">
        <v>0.65462566491934893</v>
      </c>
      <c r="J15" s="3">
        <v>0.6928187815682576</v>
      </c>
      <c r="K15" s="3">
        <v>0.42257023518477055</v>
      </c>
      <c r="L15" s="3">
        <v>9.6201884974546473E-2</v>
      </c>
      <c r="M15" s="3">
        <v>4.4175661498238664E-2</v>
      </c>
      <c r="N15" s="3">
        <v>2.2343421822812841</v>
      </c>
      <c r="O15" s="3">
        <v>2.2423736003625003</v>
      </c>
      <c r="P15" s="3">
        <v>4.4412408700744921</v>
      </c>
      <c r="Q15" s="3">
        <v>3.1317973813435747</v>
      </c>
      <c r="R15" s="3">
        <v>3.5135998600522034</v>
      </c>
    </row>
    <row r="16" spans="1:18" ht="11.25" customHeight="1" x14ac:dyDescent="0.25">
      <c r="A16" s="59" t="s">
        <v>20</v>
      </c>
      <c r="B16" s="60" t="s">
        <v>21</v>
      </c>
      <c r="C16" s="2">
        <v>3.2592289673482447E-2</v>
      </c>
      <c r="D16" s="2">
        <v>1.7811258483682122E-2</v>
      </c>
      <c r="E16" s="2">
        <v>3.0564287395414273E-2</v>
      </c>
      <c r="F16" s="2">
        <v>2.9846935162999577E-3</v>
      </c>
      <c r="G16" s="2">
        <v>2.1448836621157249E-3</v>
      </c>
      <c r="H16" s="2">
        <v>2.3451917317969975E-3</v>
      </c>
      <c r="I16" s="2">
        <v>0.10279212559167186</v>
      </c>
      <c r="J16" s="2">
        <v>0.15293324309603418</v>
      </c>
      <c r="K16" s="2">
        <v>0.12551038765992303</v>
      </c>
      <c r="L16" s="2">
        <v>0</v>
      </c>
      <c r="M16" s="2">
        <v>0</v>
      </c>
      <c r="N16" s="2">
        <v>1.2260669633553249</v>
      </c>
      <c r="O16" s="2">
        <v>0.17061504075790138</v>
      </c>
      <c r="P16" s="2">
        <v>0.36809031464666958</v>
      </c>
      <c r="Q16" s="2">
        <v>3.2417626528690326E-2</v>
      </c>
      <c r="R16" s="2">
        <v>3.331959573478184E-2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1.3273451162541665</v>
      </c>
      <c r="D18" s="2">
        <v>1.359183259106838</v>
      </c>
      <c r="E18" s="2">
        <v>1.2653680450482043</v>
      </c>
      <c r="F18" s="2">
        <v>0.7232463316893607</v>
      </c>
      <c r="G18" s="2">
        <v>0.84493450122755542</v>
      </c>
      <c r="H18" s="2">
        <v>0.72836582527836036</v>
      </c>
      <c r="I18" s="2">
        <v>0.55183353932767709</v>
      </c>
      <c r="J18" s="2">
        <v>0.53988553847222343</v>
      </c>
      <c r="K18" s="2">
        <v>0.29705984752484754</v>
      </c>
      <c r="L18" s="2">
        <v>9.6201884974546473E-2</v>
      </c>
      <c r="M18" s="2">
        <v>4.4175661498238664E-2</v>
      </c>
      <c r="N18" s="2">
        <v>1.0082752189259589</v>
      </c>
      <c r="O18" s="2">
        <v>2.0717585596045991</v>
      </c>
      <c r="P18" s="2">
        <v>4.0731505554278229</v>
      </c>
      <c r="Q18" s="2">
        <v>3.0993797548148843</v>
      </c>
      <c r="R18" s="2">
        <v>3.4802802643174213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1897.9020917052358</v>
      </c>
      <c r="D21" s="80">
        <v>1825.1014719497462</v>
      </c>
      <c r="E21" s="80">
        <v>1542.704532318427</v>
      </c>
      <c r="F21" s="80">
        <v>1516.7604407592316</v>
      </c>
      <c r="G21" s="80">
        <v>1491.7796457602994</v>
      </c>
      <c r="H21" s="80">
        <v>1509.1055743606903</v>
      </c>
      <c r="I21" s="80">
        <v>1625.1195865047221</v>
      </c>
      <c r="J21" s="80">
        <v>1209.5338077300792</v>
      </c>
      <c r="K21" s="80">
        <v>1069.4541002828546</v>
      </c>
      <c r="L21" s="80">
        <v>938.53940429153977</v>
      </c>
      <c r="M21" s="80">
        <v>1232.9685046891159</v>
      </c>
      <c r="N21" s="80">
        <v>941.81848617767355</v>
      </c>
      <c r="O21" s="80">
        <v>778.54150575825429</v>
      </c>
      <c r="P21" s="80">
        <v>796.93237905728131</v>
      </c>
      <c r="Q21" s="80">
        <v>489.90130156021524</v>
      </c>
      <c r="R21" s="80">
        <v>391.15192268545184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1897.9020917052358</v>
      </c>
      <c r="D30" s="3">
        <v>1825.1014719497462</v>
      </c>
      <c r="E30" s="3">
        <v>1542.704532318427</v>
      </c>
      <c r="F30" s="3">
        <v>1516.7604407592316</v>
      </c>
      <c r="G30" s="3">
        <v>1491.7796457602994</v>
      </c>
      <c r="H30" s="3">
        <v>1509.1055743606903</v>
      </c>
      <c r="I30" s="3">
        <v>1625.1195865047221</v>
      </c>
      <c r="J30" s="3">
        <v>1209.5338077300792</v>
      </c>
      <c r="K30" s="3">
        <v>1069.4541002828546</v>
      </c>
      <c r="L30" s="3">
        <v>938.53940429153977</v>
      </c>
      <c r="M30" s="3">
        <v>1232.9685046891159</v>
      </c>
      <c r="N30" s="3">
        <v>941.81848617767355</v>
      </c>
      <c r="O30" s="3">
        <v>778.54150575825429</v>
      </c>
      <c r="P30" s="3">
        <v>796.93237905728131</v>
      </c>
      <c r="Q30" s="3">
        <v>489.90130156021524</v>
      </c>
      <c r="R30" s="3">
        <v>391.15192268545184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303.55544158638293</v>
      </c>
      <c r="D34" s="2">
        <v>359.22879217934002</v>
      </c>
      <c r="E34" s="2">
        <v>321.19079916857805</v>
      </c>
      <c r="F34" s="2">
        <v>291.10560459961135</v>
      </c>
      <c r="G34" s="2">
        <v>261.17746616104819</v>
      </c>
      <c r="H34" s="2">
        <v>236.59973560068318</v>
      </c>
      <c r="I34" s="2">
        <v>261.09549765578168</v>
      </c>
      <c r="J34" s="2">
        <v>246.96145117287247</v>
      </c>
      <c r="K34" s="2">
        <v>247.9725533954169</v>
      </c>
      <c r="L34" s="2">
        <v>194.31358758823882</v>
      </c>
      <c r="M34" s="2">
        <v>206.83748434178577</v>
      </c>
      <c r="N34" s="2">
        <v>204.6807016513886</v>
      </c>
      <c r="O34" s="2">
        <v>217.2731956296993</v>
      </c>
      <c r="P34" s="2">
        <v>176.5579409759429</v>
      </c>
      <c r="Q34" s="2">
        <v>156.18730423533503</v>
      </c>
      <c r="R34" s="2">
        <v>163.56326081255156</v>
      </c>
    </row>
    <row r="35" spans="1:18" ht="11.25" customHeight="1" x14ac:dyDescent="0.25">
      <c r="A35" s="59" t="s">
        <v>145</v>
      </c>
      <c r="B35" s="60" t="s">
        <v>146</v>
      </c>
      <c r="C35" s="2">
        <v>0.33411214793902339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0.35420125485303861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0.33411214793902339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0.35420125485303861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0.67974916815464981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0.67974916815464981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385.09401578466293</v>
      </c>
      <c r="D43" s="2">
        <v>427.508966263584</v>
      </c>
      <c r="E43" s="2">
        <v>300.39715035927179</v>
      </c>
      <c r="F43" s="2">
        <v>284.50429583408783</v>
      </c>
      <c r="G43" s="2">
        <v>246.67824913710496</v>
      </c>
      <c r="H43" s="2">
        <v>245.64246460438505</v>
      </c>
      <c r="I43" s="2">
        <v>194.08572742781394</v>
      </c>
      <c r="J43" s="2">
        <v>182.36765911709907</v>
      </c>
      <c r="K43" s="2">
        <v>162.03611004727142</v>
      </c>
      <c r="L43" s="2">
        <v>155.75845477524965</v>
      </c>
      <c r="M43" s="2">
        <v>180.06517820825064</v>
      </c>
      <c r="N43" s="2">
        <v>146.58651550588931</v>
      </c>
      <c r="O43" s="2">
        <v>131.76855956311724</v>
      </c>
      <c r="P43" s="2">
        <v>123.68468289205346</v>
      </c>
      <c r="Q43" s="2">
        <v>116.00745218879051</v>
      </c>
      <c r="R43" s="2">
        <v>139.47488654988084</v>
      </c>
    </row>
    <row r="44" spans="1:18" ht="11.25" customHeight="1" x14ac:dyDescent="0.25">
      <c r="A44" s="59" t="s">
        <v>149</v>
      </c>
      <c r="B44" s="60" t="s">
        <v>59</v>
      </c>
      <c r="C44" s="2">
        <v>558.55207045745055</v>
      </c>
      <c r="D44" s="2">
        <v>491.50534790802828</v>
      </c>
      <c r="E44" s="2">
        <v>416.49256594617503</v>
      </c>
      <c r="F44" s="2">
        <v>380.01300600523541</v>
      </c>
      <c r="G44" s="2">
        <v>424.31659845614962</v>
      </c>
      <c r="H44" s="2">
        <v>484.9480768195312</v>
      </c>
      <c r="I44" s="2">
        <v>553.22264105979207</v>
      </c>
      <c r="J44" s="2">
        <v>276.74697957142899</v>
      </c>
      <c r="K44" s="2">
        <v>202.17328110805897</v>
      </c>
      <c r="L44" s="2">
        <v>150.05092089470767</v>
      </c>
      <c r="M44" s="2">
        <v>178.23185478399583</v>
      </c>
      <c r="N44" s="2">
        <v>247.26262434609185</v>
      </c>
      <c r="O44" s="2">
        <v>126.16923529973727</v>
      </c>
      <c r="P44" s="2">
        <v>199.92620871406854</v>
      </c>
      <c r="Q44" s="2">
        <v>132.22115077913946</v>
      </c>
      <c r="R44" s="2">
        <v>50.249003898793752</v>
      </c>
    </row>
    <row r="45" spans="1:18" ht="11.25" customHeight="1" x14ac:dyDescent="0.25">
      <c r="A45" s="59" t="s">
        <v>150</v>
      </c>
      <c r="B45" s="60" t="s">
        <v>151</v>
      </c>
      <c r="C45" s="2">
        <v>649.6867025606457</v>
      </c>
      <c r="D45" s="2">
        <v>546.85836559879374</v>
      </c>
      <c r="E45" s="2">
        <v>504.62401684440209</v>
      </c>
      <c r="F45" s="2">
        <v>561.13753432029694</v>
      </c>
      <c r="G45" s="2">
        <v>559.6073320059968</v>
      </c>
      <c r="H45" s="2">
        <v>541.91529733609082</v>
      </c>
      <c r="I45" s="2">
        <v>616.71572036133455</v>
      </c>
      <c r="J45" s="2">
        <v>503.1035166138256</v>
      </c>
      <c r="K45" s="2">
        <v>457.27215573210736</v>
      </c>
      <c r="L45" s="2">
        <v>438.41644103334357</v>
      </c>
      <c r="M45" s="2">
        <v>667.83398735508354</v>
      </c>
      <c r="N45" s="2">
        <v>343.28864467430373</v>
      </c>
      <c r="O45" s="2">
        <v>303.3305152657004</v>
      </c>
      <c r="P45" s="2">
        <v>296.7635464752164</v>
      </c>
      <c r="Q45" s="2">
        <v>85.485394356950209</v>
      </c>
      <c r="R45" s="2">
        <v>37.864771424225665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569.33783207733075</v>
      </c>
      <c r="D49" s="1">
        <v>468.80174656850573</v>
      </c>
      <c r="E49" s="1">
        <v>422.15835388326815</v>
      </c>
      <c r="F49" s="1">
        <v>492.65255695012803</v>
      </c>
      <c r="G49" s="1">
        <v>492.5091424747593</v>
      </c>
      <c r="H49" s="1">
        <v>490.5398024567977</v>
      </c>
      <c r="I49" s="1">
        <v>537.29244503999382</v>
      </c>
      <c r="J49" s="1">
        <v>437.81371515526962</v>
      </c>
      <c r="K49" s="1">
        <v>404.23653871350734</v>
      </c>
      <c r="L49" s="1">
        <v>388.83876527168758</v>
      </c>
      <c r="M49" s="1">
        <v>596.73433706337858</v>
      </c>
      <c r="N49" s="1">
        <v>343.28864467430373</v>
      </c>
      <c r="O49" s="1">
        <v>303.3305152657004</v>
      </c>
      <c r="P49" s="1">
        <v>296.7635464752164</v>
      </c>
      <c r="Q49" s="1">
        <v>85.485394356950209</v>
      </c>
      <c r="R49" s="1">
        <v>37.864771424225665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80.348870483314997</v>
      </c>
      <c r="D51" s="1">
        <v>78.05661903028799</v>
      </c>
      <c r="E51" s="1">
        <v>82.465662961133944</v>
      </c>
      <c r="F51" s="1">
        <v>68.484977370168849</v>
      </c>
      <c r="G51" s="1">
        <v>67.098189531237495</v>
      </c>
      <c r="H51" s="1">
        <v>51.375494879293164</v>
      </c>
      <c r="I51" s="1">
        <v>79.423275321340725</v>
      </c>
      <c r="J51" s="1">
        <v>65.289801458555999</v>
      </c>
      <c r="K51" s="1">
        <v>53.035617018600007</v>
      </c>
      <c r="L51" s="1">
        <v>49.577675761655996</v>
      </c>
      <c r="M51" s="1">
        <v>71.099650291705004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6377.2524082412165</v>
      </c>
      <c r="D52" s="80">
        <v>6737.9163007491497</v>
      </c>
      <c r="E52" s="80">
        <v>6623.4294011846778</v>
      </c>
      <c r="F52" s="80">
        <v>7127.349597905677</v>
      </c>
      <c r="G52" s="80">
        <v>7267.307585311265</v>
      </c>
      <c r="H52" s="80">
        <v>6707.7335652271249</v>
      </c>
      <c r="I52" s="80">
        <v>7169.8595588403941</v>
      </c>
      <c r="J52" s="80">
        <v>7037.3378758275376</v>
      </c>
      <c r="K52" s="80">
        <v>6994.8097512920158</v>
      </c>
      <c r="L52" s="80">
        <v>5170.0418115911607</v>
      </c>
      <c r="M52" s="80">
        <v>5782.3855557835232</v>
      </c>
      <c r="N52" s="80">
        <v>5977.2495258195395</v>
      </c>
      <c r="O52" s="80">
        <v>5691.2787333610613</v>
      </c>
      <c r="P52" s="80">
        <v>5327.8588743585178</v>
      </c>
      <c r="Q52" s="80">
        <v>5213.7953232875088</v>
      </c>
      <c r="R52" s="80">
        <v>5688.6288115861926</v>
      </c>
    </row>
    <row r="53" spans="1:18" ht="11.25" customHeight="1" x14ac:dyDescent="0.25">
      <c r="A53" s="56" t="s">
        <v>74</v>
      </c>
      <c r="B53" s="57" t="s">
        <v>75</v>
      </c>
      <c r="C53" s="3">
        <v>6377.0710218124095</v>
      </c>
      <c r="D53" s="3">
        <v>6737.544271247054</v>
      </c>
      <c r="E53" s="3">
        <v>6622.5026642253015</v>
      </c>
      <c r="F53" s="3">
        <v>7126.9747799947809</v>
      </c>
      <c r="G53" s="3">
        <v>7267.1215426761291</v>
      </c>
      <c r="H53" s="3">
        <v>6707.3611415864461</v>
      </c>
      <c r="I53" s="3">
        <v>7169.4843877310504</v>
      </c>
      <c r="J53" s="3">
        <v>7037.3378758275376</v>
      </c>
      <c r="K53" s="3">
        <v>6994.8097512920158</v>
      </c>
      <c r="L53" s="3">
        <v>5170.0418115911607</v>
      </c>
      <c r="M53" s="3">
        <v>5782.3855557835232</v>
      </c>
      <c r="N53" s="3">
        <v>5971.3228775970738</v>
      </c>
      <c r="O53" s="3">
        <v>5689.0205502347144</v>
      </c>
      <c r="P53" s="3">
        <v>5327.8588743585178</v>
      </c>
      <c r="Q53" s="3">
        <v>5213.7953232875088</v>
      </c>
      <c r="R53" s="3">
        <v>5688.6288115861926</v>
      </c>
    </row>
    <row r="54" spans="1:18" ht="11.25" customHeight="1" x14ac:dyDescent="0.25">
      <c r="A54" s="56" t="s">
        <v>152</v>
      </c>
      <c r="B54" s="57" t="s">
        <v>153</v>
      </c>
      <c r="C54" s="3">
        <v>0.18138642880686745</v>
      </c>
      <c r="D54" s="3">
        <v>0.37202950209599983</v>
      </c>
      <c r="E54" s="3">
        <v>0.9267369593760042</v>
      </c>
      <c r="F54" s="3">
        <v>0.37481791089600108</v>
      </c>
      <c r="G54" s="3">
        <v>0.1860426351359995</v>
      </c>
      <c r="H54" s="3">
        <v>0.37242364067839295</v>
      </c>
      <c r="I54" s="3">
        <v>0.37517110934400133</v>
      </c>
      <c r="J54" s="3">
        <v>0</v>
      </c>
      <c r="K54" s="3">
        <v>0</v>
      </c>
      <c r="L54" s="3">
        <v>0</v>
      </c>
      <c r="M54" s="3">
        <v>0</v>
      </c>
      <c r="N54" s="3">
        <v>5.9266482224656123</v>
      </c>
      <c r="O54" s="3">
        <v>2.2581831263470242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1.0523905561200455</v>
      </c>
      <c r="O55" s="2">
        <v>0.35195242785139491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4.8742576663455672</v>
      </c>
      <c r="O56" s="2">
        <v>1.9062306984956292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0.18138642880686745</v>
      </c>
      <c r="D57" s="2">
        <v>0.37202950209599983</v>
      </c>
      <c r="E57" s="2">
        <v>0.9267369593760042</v>
      </c>
      <c r="F57" s="2">
        <v>0.37481791089600108</v>
      </c>
      <c r="G57" s="2">
        <v>0.1860426351359995</v>
      </c>
      <c r="H57" s="2">
        <v>0.37242364067839295</v>
      </c>
      <c r="I57" s="2">
        <v>0.37517110934400133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4.6729779801522451</v>
      </c>
      <c r="D59" s="80">
        <v>4.8638866929738889</v>
      </c>
      <c r="E59" s="80">
        <v>2.9013946773560737</v>
      </c>
      <c r="F59" s="80">
        <v>1.0022134620141336</v>
      </c>
      <c r="G59" s="80">
        <v>4.2275548635086722</v>
      </c>
      <c r="H59" s="80">
        <v>5.5276975011260649</v>
      </c>
      <c r="I59" s="80">
        <v>11.052501822123034</v>
      </c>
      <c r="J59" s="80">
        <v>13.264452543611416</v>
      </c>
      <c r="K59" s="80">
        <v>39.102852082106772</v>
      </c>
      <c r="L59" s="80">
        <v>13.994512624518013</v>
      </c>
      <c r="M59" s="80">
        <v>17.729087670809392</v>
      </c>
      <c r="N59" s="80">
        <v>22.815612363877179</v>
      </c>
      <c r="O59" s="80">
        <v>15.643446209543569</v>
      </c>
      <c r="P59" s="80">
        <v>11.523153982043075</v>
      </c>
      <c r="Q59" s="80">
        <v>13.672141845314146</v>
      </c>
      <c r="R59" s="80">
        <v>12.452890723627144</v>
      </c>
    </row>
    <row r="60" spans="1:18" ht="11.25" customHeight="1" x14ac:dyDescent="0.25">
      <c r="A60" s="56" t="s">
        <v>97</v>
      </c>
      <c r="B60" s="57" t="s">
        <v>98</v>
      </c>
      <c r="C60" s="3">
        <v>4.6729779801522451</v>
      </c>
      <c r="D60" s="3">
        <v>4.8638866929738889</v>
      </c>
      <c r="E60" s="3">
        <v>2.9013946773560737</v>
      </c>
      <c r="F60" s="3">
        <v>1.0022134620141336</v>
      </c>
      <c r="G60" s="3">
        <v>4.2275548635086722</v>
      </c>
      <c r="H60" s="3">
        <v>5.5276975011260649</v>
      </c>
      <c r="I60" s="3">
        <v>11.052501822123034</v>
      </c>
      <c r="J60" s="3">
        <v>13.264452543611416</v>
      </c>
      <c r="K60" s="3">
        <v>38.720535026258773</v>
      </c>
      <c r="L60" s="3">
        <v>13.61023752791402</v>
      </c>
      <c r="M60" s="3">
        <v>17.362303493545369</v>
      </c>
      <c r="N60" s="3">
        <v>22.632204546239421</v>
      </c>
      <c r="O60" s="3">
        <v>15.643446209543569</v>
      </c>
      <c r="P60" s="3">
        <v>11.523153982043075</v>
      </c>
      <c r="Q60" s="3">
        <v>13.672141845314146</v>
      </c>
      <c r="R60" s="3">
        <v>12.452890723627144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0.38231705584799835</v>
      </c>
      <c r="L61" s="3">
        <v>0.38427509660399239</v>
      </c>
      <c r="M61" s="3">
        <v>0.36678417726402157</v>
      </c>
      <c r="N61" s="3">
        <v>0.18340781763775907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2.0163573729234066</v>
      </c>
      <c r="D64" s="82">
        <v>4.257943703025866</v>
      </c>
      <c r="E64" s="82">
        <v>2.1648456963923355</v>
      </c>
      <c r="F64" s="82">
        <v>3.8986368260729645</v>
      </c>
      <c r="G64" s="82">
        <v>12.113531959796791</v>
      </c>
      <c r="H64" s="82">
        <v>18.647141742741564</v>
      </c>
      <c r="I64" s="82">
        <v>47.674033291422518</v>
      </c>
      <c r="J64" s="82">
        <v>32.292861019559872</v>
      </c>
      <c r="K64" s="82">
        <v>38.880274874246922</v>
      </c>
      <c r="L64" s="82">
        <v>59.120558039959676</v>
      </c>
      <c r="M64" s="82">
        <v>64.584076533515216</v>
      </c>
      <c r="N64" s="82">
        <v>55.510711680936943</v>
      </c>
      <c r="O64" s="82">
        <v>54.568749298721883</v>
      </c>
      <c r="P64" s="82">
        <v>46.829647612317672</v>
      </c>
      <c r="Q64" s="82">
        <v>36.831580175839662</v>
      </c>
      <c r="R64" s="82">
        <v>21.465014918119639</v>
      </c>
    </row>
    <row r="65" spans="1:18" ht="11.25" customHeight="1" x14ac:dyDescent="0.25">
      <c r="A65" s="72" t="s">
        <v>350</v>
      </c>
      <c r="B65" s="73" t="s">
        <v>83</v>
      </c>
      <c r="C65" s="83">
        <v>1.9163376605357374</v>
      </c>
      <c r="D65" s="83">
        <v>4.257943703025866</v>
      </c>
      <c r="E65" s="83">
        <v>2.1648456963923355</v>
      </c>
      <c r="F65" s="83">
        <v>3.8986368260729645</v>
      </c>
      <c r="G65" s="83">
        <v>12.113531959796791</v>
      </c>
      <c r="H65" s="83">
        <v>18.647141742741564</v>
      </c>
      <c r="I65" s="83">
        <v>47.674033291422518</v>
      </c>
      <c r="J65" s="83">
        <v>32.292861019559872</v>
      </c>
      <c r="K65" s="83">
        <v>38.406026405831298</v>
      </c>
      <c r="L65" s="83">
        <v>58.522478156409477</v>
      </c>
      <c r="M65" s="83">
        <v>62.553114182209015</v>
      </c>
      <c r="N65" s="83">
        <v>53.123897540362584</v>
      </c>
      <c r="O65" s="83">
        <v>54.536050734347882</v>
      </c>
      <c r="P65" s="83">
        <v>46.748710837716587</v>
      </c>
      <c r="Q65" s="83">
        <v>36.736577502974107</v>
      </c>
      <c r="R65" s="83">
        <v>21.359479784268217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4.0892063920838863E-2</v>
      </c>
      <c r="O67" s="83">
        <v>3.2698564374001052E-2</v>
      </c>
      <c r="P67" s="83">
        <v>8.0936774601082756E-2</v>
      </c>
      <c r="Q67" s="83">
        <v>9.5002672865556512E-2</v>
      </c>
      <c r="R67" s="83">
        <v>0.10553513385142113</v>
      </c>
    </row>
    <row r="68" spans="1:18" ht="11.25" customHeight="1" x14ac:dyDescent="0.25">
      <c r="A68" s="72" t="s">
        <v>86</v>
      </c>
      <c r="B68" s="73" t="s">
        <v>87</v>
      </c>
      <c r="C68" s="83">
        <v>0.10001971238766906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0.41914054799998851</v>
      </c>
      <c r="L68" s="83">
        <v>0.41834505599998889</v>
      </c>
      <c r="M68" s="83">
        <v>0.50028087764213147</v>
      </c>
      <c r="N68" s="83">
        <v>0.3000071182417362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5.5107920415633248E-2</v>
      </c>
      <c r="L69" s="83">
        <v>0.1797348275502145</v>
      </c>
      <c r="M69" s="83">
        <v>1.5306814736640721</v>
      </c>
      <c r="N69" s="83">
        <v>2.0459149584117835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5.5107920415633248E-2</v>
      </c>
      <c r="L73" s="84">
        <v>0.1797348275502145</v>
      </c>
      <c r="M73" s="84">
        <v>1.5306814736640721</v>
      </c>
      <c r="N73" s="84">
        <v>2.0459149584117835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292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15249.692343235469</v>
      </c>
      <c r="D2" s="79">
        <v>14725.801616357352</v>
      </c>
      <c r="E2" s="79">
        <v>14886.965737552327</v>
      </c>
      <c r="F2" s="79">
        <v>13900.644155645879</v>
      </c>
      <c r="G2" s="79">
        <v>13587.911881641219</v>
      </c>
      <c r="H2" s="79">
        <v>13201.638157446294</v>
      </c>
      <c r="I2" s="79">
        <v>12749.414183894098</v>
      </c>
      <c r="J2" s="79">
        <v>12028.110345621804</v>
      </c>
      <c r="K2" s="79">
        <v>11441.663318696517</v>
      </c>
      <c r="L2" s="79">
        <v>9706.1594255252658</v>
      </c>
      <c r="M2" s="79">
        <v>10391.146258517658</v>
      </c>
      <c r="N2" s="79">
        <v>11035.124766510244</v>
      </c>
      <c r="O2" s="79">
        <v>10220.380047355191</v>
      </c>
      <c r="P2" s="79">
        <v>10328.969135752759</v>
      </c>
      <c r="Q2" s="79">
        <v>9819.8038713841815</v>
      </c>
      <c r="R2" s="79">
        <v>10124.174743239608</v>
      </c>
    </row>
    <row r="3" spans="1:18" ht="11.25" customHeight="1" x14ac:dyDescent="0.25">
      <c r="A3" s="53" t="s">
        <v>2</v>
      </c>
      <c r="B3" s="54" t="s">
        <v>3</v>
      </c>
      <c r="C3" s="80">
        <v>2993.7183558331858</v>
      </c>
      <c r="D3" s="80">
        <v>2780.1961218770002</v>
      </c>
      <c r="E3" s="80">
        <v>2862.2148192572204</v>
      </c>
      <c r="F3" s="80">
        <v>2198.7081794376691</v>
      </c>
      <c r="G3" s="80">
        <v>1924.1378635143524</v>
      </c>
      <c r="H3" s="80">
        <v>2459.264857982439</v>
      </c>
      <c r="I3" s="80">
        <v>1905.1532889622031</v>
      </c>
      <c r="J3" s="80">
        <v>1939.7958726901652</v>
      </c>
      <c r="K3" s="80">
        <v>1585.2112512299045</v>
      </c>
      <c r="L3" s="80">
        <v>1009.1030908305572</v>
      </c>
      <c r="M3" s="80">
        <v>1213.1257694959957</v>
      </c>
      <c r="N3" s="80">
        <v>1419.6774592045656</v>
      </c>
      <c r="O3" s="80">
        <v>1375.5087481910091</v>
      </c>
      <c r="P3" s="80">
        <v>1286.8453484787265</v>
      </c>
      <c r="Q3" s="80">
        <v>1281.6397967069574</v>
      </c>
      <c r="R3" s="80">
        <v>1369.6205373838625</v>
      </c>
    </row>
    <row r="4" spans="1:18" ht="11.25" customHeight="1" x14ac:dyDescent="0.25">
      <c r="A4" s="56" t="s">
        <v>125</v>
      </c>
      <c r="B4" s="57" t="s">
        <v>126</v>
      </c>
      <c r="C4" s="3">
        <v>2354.31480336604</v>
      </c>
      <c r="D4" s="3">
        <v>2408.66063894426</v>
      </c>
      <c r="E4" s="3">
        <v>2470.2162608896006</v>
      </c>
      <c r="F4" s="3">
        <v>1752.3056336728291</v>
      </c>
      <c r="G4" s="3">
        <v>1494.7071247063725</v>
      </c>
      <c r="H4" s="3">
        <v>1972.3425075275663</v>
      </c>
      <c r="I4" s="3">
        <v>1363.617719683723</v>
      </c>
      <c r="J4" s="3">
        <v>1461.1385509012052</v>
      </c>
      <c r="K4" s="3">
        <v>1262.0320011782046</v>
      </c>
      <c r="L4" s="3">
        <v>960.1859933841572</v>
      </c>
      <c r="M4" s="3">
        <v>1168.9022574695825</v>
      </c>
      <c r="N4" s="3">
        <v>1340.8828309009311</v>
      </c>
      <c r="O4" s="3">
        <v>1344.3344170296343</v>
      </c>
      <c r="P4" s="3">
        <v>1223.509520483185</v>
      </c>
      <c r="Q4" s="3">
        <v>1101.060662572595</v>
      </c>
      <c r="R4" s="3">
        <v>1182.6786661220819</v>
      </c>
    </row>
    <row r="5" spans="1:18" ht="11.25" customHeight="1" x14ac:dyDescent="0.25">
      <c r="A5" s="59" t="s">
        <v>127</v>
      </c>
      <c r="B5" s="60" t="s">
        <v>128</v>
      </c>
      <c r="C5" s="2">
        <v>799.07401241431819</v>
      </c>
      <c r="D5" s="2">
        <v>1015.59441089462</v>
      </c>
      <c r="E5" s="2">
        <v>973.51697047840059</v>
      </c>
      <c r="F5" s="2">
        <v>861.45420225030932</v>
      </c>
      <c r="G5" s="2">
        <v>765.65658434237241</v>
      </c>
      <c r="H5" s="2">
        <v>1115.3486294571244</v>
      </c>
      <c r="I5" s="2">
        <v>692.98919743696308</v>
      </c>
      <c r="J5" s="2">
        <v>696.18028123936517</v>
      </c>
      <c r="K5" s="2">
        <v>725.56935890876446</v>
      </c>
      <c r="L5" s="2">
        <v>576.25206362099721</v>
      </c>
      <c r="M5" s="2">
        <v>775.66880655138254</v>
      </c>
      <c r="N5" s="2">
        <v>880.45171380108161</v>
      </c>
      <c r="O5" s="2">
        <v>993.73122172120964</v>
      </c>
      <c r="P5" s="2">
        <v>927.65525855767009</v>
      </c>
      <c r="Q5" s="2">
        <v>860.31254111053602</v>
      </c>
      <c r="R5" s="2">
        <v>874.79112215790849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4.3890459070148902</v>
      </c>
      <c r="K6" s="1">
        <v>8.7198927693885349</v>
      </c>
      <c r="L6" s="1">
        <v>0.74323237914703078</v>
      </c>
      <c r="M6" s="1">
        <v>3.2617108541444284</v>
      </c>
      <c r="N6" s="1">
        <v>21.978913664368378</v>
      </c>
      <c r="O6" s="1">
        <v>27.499372077206331</v>
      </c>
      <c r="P6" s="1">
        <v>34.366002593649625</v>
      </c>
      <c r="Q6" s="1">
        <v>29.308783230292548</v>
      </c>
      <c r="R6" s="1">
        <v>27.110007326350559</v>
      </c>
    </row>
    <row r="7" spans="1:18" ht="11.25" customHeight="1" x14ac:dyDescent="0.25">
      <c r="A7" s="61" t="s">
        <v>6</v>
      </c>
      <c r="B7" s="62" t="s">
        <v>7</v>
      </c>
      <c r="C7" s="1">
        <v>29.419065613299644</v>
      </c>
      <c r="D7" s="1">
        <v>78.02481433902804</v>
      </c>
      <c r="E7" s="1">
        <v>15.838969701456</v>
      </c>
      <c r="F7" s="1">
        <v>0</v>
      </c>
      <c r="G7" s="1">
        <v>69.468985527004762</v>
      </c>
      <c r="H7" s="1">
        <v>79.086938947332058</v>
      </c>
      <c r="I7" s="1">
        <v>34.339253233190391</v>
      </c>
      <c r="J7" s="1">
        <v>72.323554416933575</v>
      </c>
      <c r="K7" s="1">
        <v>7.8035825120616025</v>
      </c>
      <c r="L7" s="1">
        <v>8.078226259039198</v>
      </c>
      <c r="M7" s="1">
        <v>14.569053588326312</v>
      </c>
      <c r="N7" s="1">
        <v>32.522445011456426</v>
      </c>
      <c r="O7" s="1">
        <v>16.384976586706866</v>
      </c>
      <c r="P7" s="1">
        <v>15.609562962425347</v>
      </c>
      <c r="Q7" s="1">
        <v>5.4676787346561984</v>
      </c>
      <c r="R7" s="1">
        <v>3.6419812609057889</v>
      </c>
    </row>
    <row r="8" spans="1:18" ht="11.25" customHeight="1" x14ac:dyDescent="0.25">
      <c r="A8" s="61" t="s">
        <v>8</v>
      </c>
      <c r="B8" s="62" t="s">
        <v>9</v>
      </c>
      <c r="C8" s="1">
        <v>769.65494680101858</v>
      </c>
      <c r="D8" s="1">
        <v>937.56959655559194</v>
      </c>
      <c r="E8" s="1">
        <v>957.6780007769446</v>
      </c>
      <c r="F8" s="1">
        <v>861.45420225030932</v>
      </c>
      <c r="G8" s="1">
        <v>696.18759881536766</v>
      </c>
      <c r="H8" s="1">
        <v>985.19359930299663</v>
      </c>
      <c r="I8" s="1">
        <v>590.77362371464915</v>
      </c>
      <c r="J8" s="1">
        <v>619.46768091541674</v>
      </c>
      <c r="K8" s="1">
        <v>669.8308374521323</v>
      </c>
      <c r="L8" s="1">
        <v>544.29925343350419</v>
      </c>
      <c r="M8" s="1">
        <v>720.27254175221015</v>
      </c>
      <c r="N8" s="1">
        <v>784.1385261149768</v>
      </c>
      <c r="O8" s="1">
        <v>910.72347625486782</v>
      </c>
      <c r="P8" s="1">
        <v>821.60555532726255</v>
      </c>
      <c r="Q8" s="1">
        <v>763.44574092879361</v>
      </c>
      <c r="R8" s="1">
        <v>758.02524943292417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51.0680912067957</v>
      </c>
      <c r="I9" s="1">
        <v>67.876320489123529</v>
      </c>
      <c r="J9" s="1">
        <v>0</v>
      </c>
      <c r="K9" s="1">
        <v>39.215046175182003</v>
      </c>
      <c r="L9" s="1">
        <v>23.131351549306792</v>
      </c>
      <c r="M9" s="1">
        <v>37.565500356701712</v>
      </c>
      <c r="N9" s="1">
        <v>41.811829010279986</v>
      </c>
      <c r="O9" s="1">
        <v>39.123396802428601</v>
      </c>
      <c r="P9" s="1">
        <v>56.074137674332583</v>
      </c>
      <c r="Q9" s="1">
        <v>62.090338216793619</v>
      </c>
      <c r="R9" s="1">
        <v>86.013884137727885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5.7154718555999979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1555.2407909517217</v>
      </c>
      <c r="D11" s="2">
        <v>1393.0662280496399</v>
      </c>
      <c r="E11" s="2">
        <v>1490.9838185556002</v>
      </c>
      <c r="F11" s="2">
        <v>890.85143142251991</v>
      </c>
      <c r="G11" s="2">
        <v>729.05054036400008</v>
      </c>
      <c r="H11" s="2">
        <v>856.99387807044184</v>
      </c>
      <c r="I11" s="2">
        <v>670.62852224675999</v>
      </c>
      <c r="J11" s="2">
        <v>764.95826966183995</v>
      </c>
      <c r="K11" s="2">
        <v>536.46264226944004</v>
      </c>
      <c r="L11" s="2">
        <v>383.93392976316005</v>
      </c>
      <c r="M11" s="2">
        <v>393.23345091820005</v>
      </c>
      <c r="N11" s="2">
        <v>460.43111709984959</v>
      </c>
      <c r="O11" s="2">
        <v>350.60319530842463</v>
      </c>
      <c r="P11" s="2">
        <v>295.85426192551483</v>
      </c>
      <c r="Q11" s="2">
        <v>240.748121462059</v>
      </c>
      <c r="R11" s="2">
        <v>307.8875439641734</v>
      </c>
    </row>
    <row r="12" spans="1:18" ht="11.25" customHeight="1" x14ac:dyDescent="0.25">
      <c r="A12" s="61" t="s">
        <v>14</v>
      </c>
      <c r="B12" s="62" t="s">
        <v>15</v>
      </c>
      <c r="C12" s="1">
        <v>1555.2407909517217</v>
      </c>
      <c r="D12" s="1">
        <v>1393.0662280496399</v>
      </c>
      <c r="E12" s="1">
        <v>1490.9838185556002</v>
      </c>
      <c r="F12" s="1">
        <v>890.85143142251991</v>
      </c>
      <c r="G12" s="1">
        <v>729.05054036400008</v>
      </c>
      <c r="H12" s="1">
        <v>856.99387807044184</v>
      </c>
      <c r="I12" s="1">
        <v>670.62852224675999</v>
      </c>
      <c r="J12" s="1">
        <v>764.95826966183995</v>
      </c>
      <c r="K12" s="1">
        <v>536.46264226944004</v>
      </c>
      <c r="L12" s="1">
        <v>383.93392976316005</v>
      </c>
      <c r="M12" s="1">
        <v>393.23345091820005</v>
      </c>
      <c r="N12" s="1">
        <v>460.43111709984959</v>
      </c>
      <c r="O12" s="1">
        <v>350.60319530842463</v>
      </c>
      <c r="P12" s="1">
        <v>295.85426192551483</v>
      </c>
      <c r="Q12" s="1">
        <v>240.748121462059</v>
      </c>
      <c r="R12" s="1">
        <v>307.8875439641734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639.4035524671458</v>
      </c>
      <c r="D15" s="3">
        <v>371.53548293274002</v>
      </c>
      <c r="E15" s="3">
        <v>391.99855836762003</v>
      </c>
      <c r="F15" s="3">
        <v>446.40254576484006</v>
      </c>
      <c r="G15" s="3">
        <v>429.43073880797999</v>
      </c>
      <c r="H15" s="3">
        <v>486.92235045487263</v>
      </c>
      <c r="I15" s="3">
        <v>541.53556927848001</v>
      </c>
      <c r="J15" s="3">
        <v>478.65732178896002</v>
      </c>
      <c r="K15" s="3">
        <v>323.17925005170002</v>
      </c>
      <c r="L15" s="3">
        <v>48.917097446400078</v>
      </c>
      <c r="M15" s="3">
        <v>44.223512026413133</v>
      </c>
      <c r="N15" s="3">
        <v>78.794628303634454</v>
      </c>
      <c r="O15" s="3">
        <v>31.174331161374798</v>
      </c>
      <c r="P15" s="3">
        <v>63.335827995541372</v>
      </c>
      <c r="Q15" s="3">
        <v>180.57913413436242</v>
      </c>
      <c r="R15" s="3">
        <v>186.94187126178065</v>
      </c>
    </row>
    <row r="16" spans="1:18" ht="11.25" customHeight="1" x14ac:dyDescent="0.25">
      <c r="A16" s="59" t="s">
        <v>20</v>
      </c>
      <c r="B16" s="60" t="s">
        <v>21</v>
      </c>
      <c r="C16" s="2">
        <v>450.25347073123913</v>
      </c>
      <c r="D16" s="2">
        <v>190.30519863144002</v>
      </c>
      <c r="E16" s="2">
        <v>160.10430549551998</v>
      </c>
      <c r="F16" s="2">
        <v>194.93770442544005</v>
      </c>
      <c r="G16" s="2">
        <v>195.36577248707994</v>
      </c>
      <c r="H16" s="2">
        <v>213.9319717350395</v>
      </c>
      <c r="I16" s="2">
        <v>330.60766676328001</v>
      </c>
      <c r="J16" s="2">
        <v>270.18596346516</v>
      </c>
      <c r="K16" s="2">
        <v>248.88248380800002</v>
      </c>
      <c r="L16" s="2">
        <v>21.5664182334</v>
      </c>
      <c r="M16" s="2">
        <v>18.873326485642213</v>
      </c>
      <c r="N16" s="2">
        <v>43.694041020810936</v>
      </c>
      <c r="O16" s="2">
        <v>0</v>
      </c>
      <c r="P16" s="2">
        <v>61.385788367394468</v>
      </c>
      <c r="Q16" s="2">
        <v>174.72914506873911</v>
      </c>
      <c r="R16" s="2">
        <v>186.94187126178065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189.15008173590661</v>
      </c>
      <c r="D18" s="2">
        <v>181.2302843013</v>
      </c>
      <c r="E18" s="2">
        <v>231.89425287210003</v>
      </c>
      <c r="F18" s="2">
        <v>251.46484133940004</v>
      </c>
      <c r="G18" s="2">
        <v>234.06496632090003</v>
      </c>
      <c r="H18" s="2">
        <v>272.99037871983313</v>
      </c>
      <c r="I18" s="2">
        <v>210.92790251520003</v>
      </c>
      <c r="J18" s="2">
        <v>208.47135832380002</v>
      </c>
      <c r="K18" s="2">
        <v>74.296766243700006</v>
      </c>
      <c r="L18" s="2">
        <v>27.350679213000078</v>
      </c>
      <c r="M18" s="2">
        <v>25.350185540770916</v>
      </c>
      <c r="N18" s="2">
        <v>35.100587282823525</v>
      </c>
      <c r="O18" s="2">
        <v>31.174331161374798</v>
      </c>
      <c r="P18" s="2">
        <v>1.9500396281469021</v>
      </c>
      <c r="Q18" s="2">
        <v>5.8499890656233164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4823.6668929363341</v>
      </c>
      <c r="D21" s="80">
        <v>4172.773893618014</v>
      </c>
      <c r="E21" s="80">
        <v>3988.8290663659791</v>
      </c>
      <c r="F21" s="80">
        <v>4161.9178673721717</v>
      </c>
      <c r="G21" s="80">
        <v>4129.3916205862943</v>
      </c>
      <c r="H21" s="80">
        <v>3934.4410990793331</v>
      </c>
      <c r="I21" s="80">
        <v>3712.7038565812031</v>
      </c>
      <c r="J21" s="80">
        <v>2964.9492086814334</v>
      </c>
      <c r="K21" s="80">
        <v>3026.1786638405697</v>
      </c>
      <c r="L21" s="80">
        <v>2268.2162010927077</v>
      </c>
      <c r="M21" s="80">
        <v>2156.2887093650875</v>
      </c>
      <c r="N21" s="80">
        <v>1876.8350879135007</v>
      </c>
      <c r="O21" s="80">
        <v>1276.5574197093606</v>
      </c>
      <c r="P21" s="80">
        <v>1185.5530581665726</v>
      </c>
      <c r="Q21" s="80">
        <v>864.77768229137644</v>
      </c>
      <c r="R21" s="80">
        <v>940.98596764930357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4823.6668929363341</v>
      </c>
      <c r="D30" s="3">
        <v>4172.773893618014</v>
      </c>
      <c r="E30" s="3">
        <v>3988.8290663659791</v>
      </c>
      <c r="F30" s="3">
        <v>4161.9178673721717</v>
      </c>
      <c r="G30" s="3">
        <v>4129.3916205862943</v>
      </c>
      <c r="H30" s="3">
        <v>3934.4410990793331</v>
      </c>
      <c r="I30" s="3">
        <v>3712.7038565812031</v>
      </c>
      <c r="J30" s="3">
        <v>2964.9492086814334</v>
      </c>
      <c r="K30" s="3">
        <v>3026.1786638405697</v>
      </c>
      <c r="L30" s="3">
        <v>2268.2162010927077</v>
      </c>
      <c r="M30" s="3">
        <v>2156.2887093650875</v>
      </c>
      <c r="N30" s="3">
        <v>1876.8350879135007</v>
      </c>
      <c r="O30" s="3">
        <v>1276.5574197093606</v>
      </c>
      <c r="P30" s="3">
        <v>1185.5530581665726</v>
      </c>
      <c r="Q30" s="3">
        <v>864.77768229137644</v>
      </c>
      <c r="R30" s="3">
        <v>940.98596764930357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960.93983583308136</v>
      </c>
      <c r="D34" s="2">
        <v>386.43378631682964</v>
      </c>
      <c r="E34" s="2">
        <v>366.32518672262034</v>
      </c>
      <c r="F34" s="2">
        <v>340.19864321439599</v>
      </c>
      <c r="G34" s="2">
        <v>325.45502274729603</v>
      </c>
      <c r="H34" s="2">
        <v>328.97773538209537</v>
      </c>
      <c r="I34" s="2">
        <v>338.26484662621169</v>
      </c>
      <c r="J34" s="2">
        <v>336.96671057121603</v>
      </c>
      <c r="K34" s="2">
        <v>358.6851077186879</v>
      </c>
      <c r="L34" s="2">
        <v>311.50922084308598</v>
      </c>
      <c r="M34" s="2">
        <v>319.70611345689269</v>
      </c>
      <c r="N34" s="2">
        <v>293.69470828127561</v>
      </c>
      <c r="O34" s="2">
        <v>238.53416344744284</v>
      </c>
      <c r="P34" s="2">
        <v>218.51051798144215</v>
      </c>
      <c r="Q34" s="2">
        <v>212.56229639072797</v>
      </c>
      <c r="R34" s="2">
        <v>224.43845914688555</v>
      </c>
    </row>
    <row r="35" spans="1:18" ht="11.25" customHeight="1" x14ac:dyDescent="0.25">
      <c r="A35" s="59" t="s">
        <v>145</v>
      </c>
      <c r="B35" s="60" t="s">
        <v>146</v>
      </c>
      <c r="C35" s="2">
        <v>0.77951394179098854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0.72933808978789083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0.77951394179098854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0.72933808978789083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6.1834079461452056</v>
      </c>
      <c r="D38" s="2">
        <v>6.240611796336001</v>
      </c>
      <c r="E38" s="2">
        <v>6.3087651966240115</v>
      </c>
      <c r="F38" s="2">
        <v>3.0474564155280137</v>
      </c>
      <c r="G38" s="2">
        <v>0</v>
      </c>
      <c r="H38" s="2">
        <v>3.091697922231754</v>
      </c>
      <c r="I38" s="2">
        <v>3.0103393030920005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3.1578925402351246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6.1834079461452056</v>
      </c>
      <c r="D41" s="1">
        <v>6.240611796336001</v>
      </c>
      <c r="E41" s="1">
        <v>6.3087651966240115</v>
      </c>
      <c r="F41" s="1">
        <v>3.0474564155280137</v>
      </c>
      <c r="G41" s="1">
        <v>0</v>
      </c>
      <c r="H41" s="1">
        <v>3.091697922231754</v>
      </c>
      <c r="I41" s="1">
        <v>3.0103393030920005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3.1578925402351246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714.87205807302178</v>
      </c>
      <c r="D43" s="2">
        <v>670.87032987593011</v>
      </c>
      <c r="E43" s="2">
        <v>586.75997125699325</v>
      </c>
      <c r="F43" s="2">
        <v>555.79980942498582</v>
      </c>
      <c r="G43" s="2">
        <v>496.50730428897714</v>
      </c>
      <c r="H43" s="2">
        <v>483.69808712202024</v>
      </c>
      <c r="I43" s="2">
        <v>419.63653301239589</v>
      </c>
      <c r="J43" s="2">
        <v>557.31228512626569</v>
      </c>
      <c r="K43" s="2">
        <v>489.75805423793946</v>
      </c>
      <c r="L43" s="2">
        <v>388.36660241925324</v>
      </c>
      <c r="M43" s="2">
        <v>400.98142290652873</v>
      </c>
      <c r="N43" s="2">
        <v>379.60826051131215</v>
      </c>
      <c r="O43" s="2">
        <v>353.1558074302298</v>
      </c>
      <c r="P43" s="2">
        <v>309.67426109601593</v>
      </c>
      <c r="Q43" s="2">
        <v>184.82564065419061</v>
      </c>
      <c r="R43" s="2">
        <v>188.23914093035836</v>
      </c>
    </row>
    <row r="44" spans="1:18" ht="11.25" customHeight="1" x14ac:dyDescent="0.25">
      <c r="A44" s="59" t="s">
        <v>149</v>
      </c>
      <c r="B44" s="60" t="s">
        <v>59</v>
      </c>
      <c r="C44" s="2">
        <v>3140.892077142295</v>
      </c>
      <c r="D44" s="2">
        <v>3109.2291656289185</v>
      </c>
      <c r="E44" s="2">
        <v>3029.4351431897412</v>
      </c>
      <c r="F44" s="2">
        <v>2817.6683699305622</v>
      </c>
      <c r="G44" s="2">
        <v>2872.8852584817969</v>
      </c>
      <c r="H44" s="2">
        <v>2655.5918894919432</v>
      </c>
      <c r="I44" s="2">
        <v>2874.5969264265786</v>
      </c>
      <c r="J44" s="2">
        <v>1990.793415624714</v>
      </c>
      <c r="K44" s="2">
        <v>1816.4910814509424</v>
      </c>
      <c r="L44" s="2">
        <v>1301.2018717855685</v>
      </c>
      <c r="M44" s="2">
        <v>1272.4467130291705</v>
      </c>
      <c r="N44" s="2">
        <v>1049.5598303700679</v>
      </c>
      <c r="O44" s="2">
        <v>637.79135660129452</v>
      </c>
      <c r="P44" s="2">
        <v>623.82056489881654</v>
      </c>
      <c r="Q44" s="2">
        <v>430.39313044591847</v>
      </c>
      <c r="R44" s="2">
        <v>408.6769876285336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445.20358838670001</v>
      </c>
      <c r="G45" s="2">
        <v>434.54403506822399</v>
      </c>
      <c r="H45" s="2">
        <v>463.08168916104228</v>
      </c>
      <c r="I45" s="2">
        <v>77.195211212925003</v>
      </c>
      <c r="J45" s="2">
        <v>79.147459269450039</v>
      </c>
      <c r="K45" s="2">
        <v>361.24442043300002</v>
      </c>
      <c r="L45" s="2">
        <v>267.13850604480001</v>
      </c>
      <c r="M45" s="2">
        <v>163.15445997249566</v>
      </c>
      <c r="N45" s="2">
        <v>153.97228875084508</v>
      </c>
      <c r="O45" s="2">
        <v>47.076092230393535</v>
      </c>
      <c r="P45" s="2">
        <v>33.547714190297889</v>
      </c>
      <c r="Q45" s="2">
        <v>33.838722260304252</v>
      </c>
      <c r="R45" s="2">
        <v>119.63137994352606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445.20358838670001</v>
      </c>
      <c r="G49" s="1">
        <v>431.63711918730002</v>
      </c>
      <c r="H49" s="1">
        <v>463.08168916104228</v>
      </c>
      <c r="I49" s="1">
        <v>77.195211212925003</v>
      </c>
      <c r="J49" s="1">
        <v>79.147459269450039</v>
      </c>
      <c r="K49" s="1">
        <v>361.24442043300002</v>
      </c>
      <c r="L49" s="1">
        <v>267.13850604480001</v>
      </c>
      <c r="M49" s="1">
        <v>163.15445997249566</v>
      </c>
      <c r="N49" s="1">
        <v>153.97228875084508</v>
      </c>
      <c r="O49" s="1">
        <v>35.341346808967302</v>
      </c>
      <c r="P49" s="1">
        <v>30.615316408676485</v>
      </c>
      <c r="Q49" s="1">
        <v>33.838722260304252</v>
      </c>
      <c r="R49" s="1">
        <v>119.63137994352606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2.9069158809239939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11.734745421426231</v>
      </c>
      <c r="P51" s="1">
        <v>2.9323977816214044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7421.5821066267954</v>
      </c>
      <c r="D52" s="80">
        <v>7761.6065216884581</v>
      </c>
      <c r="E52" s="80">
        <v>8025.1458070552471</v>
      </c>
      <c r="F52" s="80">
        <v>7525.9690893118177</v>
      </c>
      <c r="G52" s="80">
        <v>7514.8802842500745</v>
      </c>
      <c r="H52" s="80">
        <v>6790.9996374328275</v>
      </c>
      <c r="I52" s="80">
        <v>7115.7934558978914</v>
      </c>
      <c r="J52" s="80">
        <v>7108.371135711398</v>
      </c>
      <c r="K52" s="80">
        <v>6762.1708709693112</v>
      </c>
      <c r="L52" s="80">
        <v>6382.7543364188587</v>
      </c>
      <c r="M52" s="80">
        <v>6973.2185770203414</v>
      </c>
      <c r="N52" s="80">
        <v>7679.8390862695451</v>
      </c>
      <c r="O52" s="80">
        <v>7514.2248053287158</v>
      </c>
      <c r="P52" s="80">
        <v>7786.7511216258363</v>
      </c>
      <c r="Q52" s="80">
        <v>7597.7762758134368</v>
      </c>
      <c r="R52" s="80">
        <v>7750.7916332065552</v>
      </c>
    </row>
    <row r="53" spans="1:18" ht="11.25" customHeight="1" x14ac:dyDescent="0.25">
      <c r="A53" s="56" t="s">
        <v>74</v>
      </c>
      <c r="B53" s="57" t="s">
        <v>75</v>
      </c>
      <c r="C53" s="3">
        <v>7005.2985135187191</v>
      </c>
      <c r="D53" s="3">
        <v>7294.1722514061385</v>
      </c>
      <c r="E53" s="3">
        <v>7523.9732377534228</v>
      </c>
      <c r="F53" s="3">
        <v>7063.6840429322974</v>
      </c>
      <c r="G53" s="3">
        <v>7194.0792946500742</v>
      </c>
      <c r="H53" s="3">
        <v>6616.101487977372</v>
      </c>
      <c r="I53" s="3">
        <v>6942.5042288924515</v>
      </c>
      <c r="J53" s="3">
        <v>6935.7201578957183</v>
      </c>
      <c r="K53" s="3">
        <v>6539.9542352664312</v>
      </c>
      <c r="L53" s="3">
        <v>6184.8301080042183</v>
      </c>
      <c r="M53" s="3">
        <v>6798.4982647460156</v>
      </c>
      <c r="N53" s="3">
        <v>7502.1132367258369</v>
      </c>
      <c r="O53" s="3">
        <v>7343.420176511624</v>
      </c>
      <c r="P53" s="3">
        <v>7591.0076834651254</v>
      </c>
      <c r="Q53" s="3">
        <v>7363.4616828132703</v>
      </c>
      <c r="R53" s="3">
        <v>7509.1922910725216</v>
      </c>
    </row>
    <row r="54" spans="1:18" ht="11.25" customHeight="1" x14ac:dyDescent="0.25">
      <c r="A54" s="56" t="s">
        <v>152</v>
      </c>
      <c r="B54" s="57" t="s">
        <v>153</v>
      </c>
      <c r="C54" s="3">
        <v>416.28359310807593</v>
      </c>
      <c r="D54" s="3">
        <v>467.43427028232003</v>
      </c>
      <c r="E54" s="3">
        <v>501.17256930182396</v>
      </c>
      <c r="F54" s="3">
        <v>462.28504637952005</v>
      </c>
      <c r="G54" s="3">
        <v>320.80098960000004</v>
      </c>
      <c r="H54" s="3">
        <v>174.89814945545547</v>
      </c>
      <c r="I54" s="3">
        <v>173.28922700544001</v>
      </c>
      <c r="J54" s="3">
        <v>172.65097781567999</v>
      </c>
      <c r="K54" s="3">
        <v>222.21663570288001</v>
      </c>
      <c r="L54" s="3">
        <v>197.92422841464</v>
      </c>
      <c r="M54" s="3">
        <v>174.72031227432561</v>
      </c>
      <c r="N54" s="3">
        <v>177.72584954370822</v>
      </c>
      <c r="O54" s="3">
        <v>170.80462881709155</v>
      </c>
      <c r="P54" s="3">
        <v>195.74343816071061</v>
      </c>
      <c r="Q54" s="3">
        <v>234.31459300016687</v>
      </c>
      <c r="R54" s="3">
        <v>241.59934213403398</v>
      </c>
    </row>
    <row r="55" spans="1:18" ht="11.25" customHeight="1" x14ac:dyDescent="0.25">
      <c r="A55" s="59" t="s">
        <v>76</v>
      </c>
      <c r="B55" s="60" t="s">
        <v>77</v>
      </c>
      <c r="C55" s="2">
        <v>2.8859924785826627</v>
      </c>
      <c r="D55" s="2">
        <v>2.6020687345919997</v>
      </c>
      <c r="E55" s="2">
        <v>2.4171228735840002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1.7315422284659587</v>
      </c>
      <c r="O55" s="2">
        <v>1.9091036307871323</v>
      </c>
      <c r="P55" s="2">
        <v>1.7314381607103582</v>
      </c>
      <c r="Q55" s="2">
        <v>2.2645930001670926</v>
      </c>
      <c r="R55" s="2">
        <v>2.0865489776510562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0.62160062949307471</v>
      </c>
      <c r="D57" s="2">
        <v>0.56565660916799998</v>
      </c>
      <c r="E57" s="2">
        <v>0.55768176000000003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412.77600000000018</v>
      </c>
      <c r="D58" s="2">
        <v>464.26654493856</v>
      </c>
      <c r="E58" s="2">
        <v>498.19776466823998</v>
      </c>
      <c r="F58" s="2">
        <v>462.28504637952005</v>
      </c>
      <c r="G58" s="2">
        <v>320.80098960000004</v>
      </c>
      <c r="H58" s="2">
        <v>174.89814945545547</v>
      </c>
      <c r="I58" s="2">
        <v>173.28922700544001</v>
      </c>
      <c r="J58" s="2">
        <v>172.65097781567999</v>
      </c>
      <c r="K58" s="2">
        <v>222.21663570288001</v>
      </c>
      <c r="L58" s="2">
        <v>197.92422841464</v>
      </c>
      <c r="M58" s="2">
        <v>174.72031227432561</v>
      </c>
      <c r="N58" s="2">
        <v>175.99430731524225</v>
      </c>
      <c r="O58" s="2">
        <v>168.89552518630441</v>
      </c>
      <c r="P58" s="2">
        <v>194.01200000000026</v>
      </c>
      <c r="Q58" s="2">
        <v>232.04999999999978</v>
      </c>
      <c r="R58" s="2">
        <v>239.51279315638291</v>
      </c>
    </row>
    <row r="59" spans="1:18" ht="11.25" customHeight="1" x14ac:dyDescent="0.25">
      <c r="A59" s="81" t="s">
        <v>349</v>
      </c>
      <c r="B59" s="54">
        <v>7200</v>
      </c>
      <c r="C59" s="80">
        <v>10.7249878391543</v>
      </c>
      <c r="D59" s="80">
        <v>11.22507917388001</v>
      </c>
      <c r="E59" s="80">
        <v>10.776044873879993</v>
      </c>
      <c r="F59" s="80">
        <v>14.049019524221983</v>
      </c>
      <c r="G59" s="80">
        <v>19.502113290498084</v>
      </c>
      <c r="H59" s="80">
        <v>16.932562951694344</v>
      </c>
      <c r="I59" s="80">
        <v>15.763582452798229</v>
      </c>
      <c r="J59" s="80">
        <v>14.994128538809873</v>
      </c>
      <c r="K59" s="80">
        <v>68.102532656729693</v>
      </c>
      <c r="L59" s="80">
        <v>46.085797183140379</v>
      </c>
      <c r="M59" s="80">
        <v>48.51320263623434</v>
      </c>
      <c r="N59" s="80">
        <v>58.773133122633361</v>
      </c>
      <c r="O59" s="80">
        <v>54.089074126104883</v>
      </c>
      <c r="P59" s="80">
        <v>69.819607481623649</v>
      </c>
      <c r="Q59" s="80">
        <v>75.610116572410462</v>
      </c>
      <c r="R59" s="80">
        <v>62.776604999886708</v>
      </c>
    </row>
    <row r="60" spans="1:18" ht="11.25" customHeight="1" x14ac:dyDescent="0.25">
      <c r="A60" s="56" t="s">
        <v>97</v>
      </c>
      <c r="B60" s="57" t="s">
        <v>98</v>
      </c>
      <c r="C60" s="3">
        <v>10.7249878391543</v>
      </c>
      <c r="D60" s="3">
        <v>11.22507917388001</v>
      </c>
      <c r="E60" s="3">
        <v>10.776044873879993</v>
      </c>
      <c r="F60" s="3">
        <v>3.2985311287500103</v>
      </c>
      <c r="G60" s="3">
        <v>12.591266031630003</v>
      </c>
      <c r="H60" s="3">
        <v>9.6882849456368625</v>
      </c>
      <c r="I60" s="3">
        <v>8.0825724965700054</v>
      </c>
      <c r="J60" s="3">
        <v>7.3159212683699941</v>
      </c>
      <c r="K60" s="3">
        <v>68.102532656729693</v>
      </c>
      <c r="L60" s="3">
        <v>46.085797183140379</v>
      </c>
      <c r="M60" s="3">
        <v>48.51320263623434</v>
      </c>
      <c r="N60" s="3">
        <v>58.773133122633361</v>
      </c>
      <c r="O60" s="3">
        <v>54.089074126104883</v>
      </c>
      <c r="P60" s="3">
        <v>69.819607481623649</v>
      </c>
      <c r="Q60" s="3">
        <v>75.610116572410462</v>
      </c>
      <c r="R60" s="3">
        <v>62.776604999886708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10.750488395471972</v>
      </c>
      <c r="G61" s="3">
        <v>6.9108472588680803</v>
      </c>
      <c r="H61" s="3">
        <v>7.2442780060574803</v>
      </c>
      <c r="I61" s="3">
        <v>7.6810099562282224</v>
      </c>
      <c r="J61" s="3">
        <v>7.6782072704398789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25.927636844857318</v>
      </c>
      <c r="D64" s="82">
        <v>24.972079839839793</v>
      </c>
      <c r="E64" s="82">
        <v>25.555136957281501</v>
      </c>
      <c r="F64" s="82">
        <v>37.921057752671956</v>
      </c>
      <c r="G64" s="82">
        <v>36.261377156951013</v>
      </c>
      <c r="H64" s="82">
        <v>312.87494611591205</v>
      </c>
      <c r="I64" s="82">
        <v>37.070215419312646</v>
      </c>
      <c r="J64" s="82">
        <v>42.137879118338816</v>
      </c>
      <c r="K64" s="82">
        <v>27.894707566991354</v>
      </c>
      <c r="L64" s="82">
        <v>29.533332996719828</v>
      </c>
      <c r="M64" s="82">
        <v>32.735277475953247</v>
      </c>
      <c r="N64" s="82">
        <v>34.548281986279619</v>
      </c>
      <c r="O64" s="82">
        <v>3.7843930309942602</v>
      </c>
      <c r="P64" s="82">
        <v>10.341056423995148</v>
      </c>
      <c r="Q64" s="82">
        <v>8.9223987540469878</v>
      </c>
      <c r="R64" s="82">
        <v>5.1736273989681383</v>
      </c>
    </row>
    <row r="65" spans="1:18" ht="11.25" customHeight="1" x14ac:dyDescent="0.25">
      <c r="A65" s="72" t="s">
        <v>350</v>
      </c>
      <c r="B65" s="73" t="s">
        <v>83</v>
      </c>
      <c r="C65" s="83">
        <v>25.927636844857318</v>
      </c>
      <c r="D65" s="83">
        <v>24.972079839839793</v>
      </c>
      <c r="E65" s="83">
        <v>25.555136957281501</v>
      </c>
      <c r="F65" s="83">
        <v>25.439735351519857</v>
      </c>
      <c r="G65" s="83">
        <v>25.887473418238923</v>
      </c>
      <c r="H65" s="83">
        <v>303.40336487483268</v>
      </c>
      <c r="I65" s="83">
        <v>27.542672881920343</v>
      </c>
      <c r="J65" s="83">
        <v>32.875647900482839</v>
      </c>
      <c r="K65" s="83">
        <v>27.666702645119262</v>
      </c>
      <c r="L65" s="83">
        <v>29.075905837440089</v>
      </c>
      <c r="M65" s="83">
        <v>31.807065145919488</v>
      </c>
      <c r="N65" s="83">
        <v>32.200512909465708</v>
      </c>
      <c r="O65" s="83">
        <v>1.2181436356351736</v>
      </c>
      <c r="P65" s="83">
        <v>4.7172328790350866</v>
      </c>
      <c r="Q65" s="83">
        <v>4.1720784771061892</v>
      </c>
      <c r="R65" s="83">
        <v>3.8632395299386157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1.1083407491520207</v>
      </c>
      <c r="G67" s="83">
        <v>1.1348354057039842</v>
      </c>
      <c r="H67" s="83">
        <v>0.2184003661497807</v>
      </c>
      <c r="I67" s="83">
        <v>1.1501744173920614</v>
      </c>
      <c r="J67" s="83">
        <v>1.1144672098560244</v>
      </c>
      <c r="K67" s="83">
        <v>0.22800492187209076</v>
      </c>
      <c r="L67" s="83">
        <v>0.45742715927973798</v>
      </c>
      <c r="M67" s="83">
        <v>0.92821233003375681</v>
      </c>
      <c r="N67" s="83">
        <v>2.3477690768139117</v>
      </c>
      <c r="O67" s="83">
        <v>2.5662493953590868</v>
      </c>
      <c r="P67" s="83">
        <v>5.6238235449600626</v>
      </c>
      <c r="Q67" s="83">
        <v>4.7503202769407986</v>
      </c>
      <c r="R67" s="83">
        <v>1.3103878690295223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11.372981652000076</v>
      </c>
      <c r="G68" s="83">
        <v>7.535695716000113</v>
      </c>
      <c r="H68" s="83">
        <v>7.8999760421826171</v>
      </c>
      <c r="I68" s="83">
        <v>8.3773681200002432</v>
      </c>
      <c r="J68" s="83">
        <v>8.1477640079999514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1.7033726170079924</v>
      </c>
      <c r="H69" s="83">
        <v>1.3532048327469459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1.7033726170079924</v>
      </c>
      <c r="H73" s="84">
        <v>1.3532048327469459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291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4125.4126725541864</v>
      </c>
      <c r="D2" s="79">
        <v>3658.4810619897589</v>
      </c>
      <c r="E2" s="79">
        <v>4075.4035130923494</v>
      </c>
      <c r="F2" s="79">
        <v>4255.6893585742755</v>
      </c>
      <c r="G2" s="79">
        <v>4528.8332456614698</v>
      </c>
      <c r="H2" s="79">
        <v>4602.5312624967319</v>
      </c>
      <c r="I2" s="79">
        <v>4780.9609002459347</v>
      </c>
      <c r="J2" s="79">
        <v>4006.1298877634104</v>
      </c>
      <c r="K2" s="79">
        <v>4077.4412963613308</v>
      </c>
      <c r="L2" s="79">
        <v>2957.1868008838628</v>
      </c>
      <c r="M2" s="79">
        <v>3502.6337815918682</v>
      </c>
      <c r="N2" s="79">
        <v>3568.8974820932231</v>
      </c>
      <c r="O2" s="79">
        <v>3559.8620045559592</v>
      </c>
      <c r="P2" s="79">
        <v>3527.9889394543311</v>
      </c>
      <c r="Q2" s="79">
        <v>3410.1360026320972</v>
      </c>
      <c r="R2" s="79">
        <v>3713.2394203665003</v>
      </c>
    </row>
    <row r="3" spans="1:18" ht="11.25" customHeight="1" x14ac:dyDescent="0.25">
      <c r="A3" s="53" t="s">
        <v>2</v>
      </c>
      <c r="B3" s="54" t="s">
        <v>3</v>
      </c>
      <c r="C3" s="80">
        <v>701.18788526123024</v>
      </c>
      <c r="D3" s="80">
        <v>659.24856301164607</v>
      </c>
      <c r="E3" s="80">
        <v>754.32763269477664</v>
      </c>
      <c r="F3" s="80">
        <v>632.41099936940248</v>
      </c>
      <c r="G3" s="80">
        <v>626.54965799388094</v>
      </c>
      <c r="H3" s="80">
        <v>943.27174169267698</v>
      </c>
      <c r="I3" s="80">
        <v>608.2894626831046</v>
      </c>
      <c r="J3" s="80">
        <v>595.58467835056763</v>
      </c>
      <c r="K3" s="80">
        <v>513.91449118450601</v>
      </c>
      <c r="L3" s="80">
        <v>429.94728159295937</v>
      </c>
      <c r="M3" s="80">
        <v>605.77362933701568</v>
      </c>
      <c r="N3" s="80">
        <v>666.19500776390339</v>
      </c>
      <c r="O3" s="80">
        <v>700.8403381278556</v>
      </c>
      <c r="P3" s="80">
        <v>768.72024712837162</v>
      </c>
      <c r="Q3" s="80">
        <v>682.22398558215195</v>
      </c>
      <c r="R3" s="80">
        <v>750.58768308274705</v>
      </c>
    </row>
    <row r="4" spans="1:18" ht="11.25" customHeight="1" x14ac:dyDescent="0.25">
      <c r="A4" s="56" t="s">
        <v>125</v>
      </c>
      <c r="B4" s="57" t="s">
        <v>126</v>
      </c>
      <c r="C4" s="3">
        <v>438.34557226203867</v>
      </c>
      <c r="D4" s="3">
        <v>503.52752788623684</v>
      </c>
      <c r="E4" s="3">
        <v>593.92610586258672</v>
      </c>
      <c r="F4" s="3">
        <v>451.42095273693553</v>
      </c>
      <c r="G4" s="3">
        <v>431.74094494757765</v>
      </c>
      <c r="H4" s="3">
        <v>713.42250536086669</v>
      </c>
      <c r="I4" s="3">
        <v>366.32167342890045</v>
      </c>
      <c r="J4" s="3">
        <v>377.89514118145189</v>
      </c>
      <c r="K4" s="3">
        <v>352.84111210452454</v>
      </c>
      <c r="L4" s="3">
        <v>397.45810174849692</v>
      </c>
      <c r="M4" s="3">
        <v>576.70858282663846</v>
      </c>
      <c r="N4" s="3">
        <v>618.22490041875949</v>
      </c>
      <c r="O4" s="3">
        <v>683.84505860703257</v>
      </c>
      <c r="P4" s="3">
        <v>716.4455392788725</v>
      </c>
      <c r="Q4" s="3">
        <v>554.33379144156709</v>
      </c>
      <c r="R4" s="3">
        <v>618.95349283595192</v>
      </c>
    </row>
    <row r="5" spans="1:18" ht="11.25" customHeight="1" x14ac:dyDescent="0.25">
      <c r="A5" s="59" t="s">
        <v>127</v>
      </c>
      <c r="B5" s="60" t="s">
        <v>128</v>
      </c>
      <c r="C5" s="2">
        <v>164.56412064191429</v>
      </c>
      <c r="D5" s="2">
        <v>226.25247955668638</v>
      </c>
      <c r="E5" s="2">
        <v>232.26545182705908</v>
      </c>
      <c r="F5" s="2">
        <v>221.92032904919864</v>
      </c>
      <c r="G5" s="2">
        <v>260.55282516689954</v>
      </c>
      <c r="H5" s="2">
        <v>452.00129946627692</v>
      </c>
      <c r="I5" s="2">
        <v>205.57143435292556</v>
      </c>
      <c r="J5" s="2">
        <v>187.99876226503244</v>
      </c>
      <c r="K5" s="2">
        <v>202.8863984908634</v>
      </c>
      <c r="L5" s="2">
        <v>267.93390281379135</v>
      </c>
      <c r="M5" s="2">
        <v>426.87338081162989</v>
      </c>
      <c r="N5" s="2">
        <v>433.9360954132984</v>
      </c>
      <c r="O5" s="2">
        <v>514.34456914616555</v>
      </c>
      <c r="P5" s="2">
        <v>574.16203665655746</v>
      </c>
      <c r="Q5" s="2">
        <v>454.77141842446156</v>
      </c>
      <c r="R5" s="2">
        <v>482.18184499658804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0.19176725093791214</v>
      </c>
      <c r="K6" s="1">
        <v>0.87165330615007675</v>
      </c>
      <c r="L6" s="1">
        <v>0.1296657135664544</v>
      </c>
      <c r="M6" s="1">
        <v>2.3758980871601114</v>
      </c>
      <c r="N6" s="1">
        <v>14.97581753882271</v>
      </c>
      <c r="O6" s="1">
        <v>21.733830010878293</v>
      </c>
      <c r="P6" s="1">
        <v>24.982196501538084</v>
      </c>
      <c r="Q6" s="1">
        <v>21.539833264416004</v>
      </c>
      <c r="R6" s="1">
        <v>21.203499903105335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54.755955245562859</v>
      </c>
      <c r="H7" s="1">
        <v>49.488327058562419</v>
      </c>
      <c r="I7" s="1">
        <v>19.366820285606149</v>
      </c>
      <c r="J7" s="1">
        <v>2.3248145386532295</v>
      </c>
      <c r="K7" s="1">
        <v>1.0878316286937859</v>
      </c>
      <c r="L7" s="1">
        <v>1.4093424904761453</v>
      </c>
      <c r="M7" s="1">
        <v>10.612401926508996</v>
      </c>
      <c r="N7" s="1">
        <v>22.560440524900461</v>
      </c>
      <c r="O7" s="1">
        <v>13.287200189246125</v>
      </c>
      <c r="P7" s="1">
        <v>12.187566375858614</v>
      </c>
      <c r="Q7" s="1">
        <v>4.1636565036535469</v>
      </c>
      <c r="R7" s="1">
        <v>2.8484960694816146</v>
      </c>
    </row>
    <row r="8" spans="1:18" ht="11.25" customHeight="1" x14ac:dyDescent="0.25">
      <c r="A8" s="61" t="s">
        <v>8</v>
      </c>
      <c r="B8" s="62" t="s">
        <v>9</v>
      </c>
      <c r="C8" s="1">
        <v>164.56412064191429</v>
      </c>
      <c r="D8" s="1">
        <v>226.25247955668638</v>
      </c>
      <c r="E8" s="1">
        <v>232.26545182705908</v>
      </c>
      <c r="F8" s="1">
        <v>221.92032904919864</v>
      </c>
      <c r="G8" s="1">
        <v>205.79686992133665</v>
      </c>
      <c r="H8" s="1">
        <v>370.55732418643942</v>
      </c>
      <c r="I8" s="1">
        <v>147.92339427391713</v>
      </c>
      <c r="J8" s="1">
        <v>185.48218047544131</v>
      </c>
      <c r="K8" s="1">
        <v>195.46027467777179</v>
      </c>
      <c r="L8" s="1">
        <v>262.35935567394569</v>
      </c>
      <c r="M8" s="1">
        <v>386.52158831447036</v>
      </c>
      <c r="N8" s="1">
        <v>367.39545956397387</v>
      </c>
      <c r="O8" s="1">
        <v>447.5968896800955</v>
      </c>
      <c r="P8" s="1">
        <v>493.21095353848324</v>
      </c>
      <c r="Q8" s="1">
        <v>381.78591867073089</v>
      </c>
      <c r="R8" s="1">
        <v>390.85596886509302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31.955648221275062</v>
      </c>
      <c r="I9" s="1">
        <v>38.281219793402308</v>
      </c>
      <c r="J9" s="1">
        <v>0</v>
      </c>
      <c r="K9" s="1">
        <v>5.4666388782477577</v>
      </c>
      <c r="L9" s="1">
        <v>4.0355389358030473</v>
      </c>
      <c r="M9" s="1">
        <v>27.363492483490386</v>
      </c>
      <c r="N9" s="1">
        <v>29.004377785601385</v>
      </c>
      <c r="O9" s="1">
        <v>31.726649265945682</v>
      </c>
      <c r="P9" s="1">
        <v>43.781320240677488</v>
      </c>
      <c r="Q9" s="1">
        <v>47.282009985661084</v>
      </c>
      <c r="R9" s="1">
        <v>67.273880158908057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273.78145162012436</v>
      </c>
      <c r="D11" s="2">
        <v>277.27504832955043</v>
      </c>
      <c r="E11" s="2">
        <v>361.66065403552767</v>
      </c>
      <c r="F11" s="2">
        <v>229.50062368773689</v>
      </c>
      <c r="G11" s="2">
        <v>171.18811978067814</v>
      </c>
      <c r="H11" s="2">
        <v>261.42120589458978</v>
      </c>
      <c r="I11" s="2">
        <v>160.75023907597492</v>
      </c>
      <c r="J11" s="2">
        <v>189.89637891641948</v>
      </c>
      <c r="K11" s="2">
        <v>149.95471361366117</v>
      </c>
      <c r="L11" s="2">
        <v>129.52419893470557</v>
      </c>
      <c r="M11" s="2">
        <v>149.83520201500855</v>
      </c>
      <c r="N11" s="2">
        <v>184.28880500546114</v>
      </c>
      <c r="O11" s="2">
        <v>169.50048946086696</v>
      </c>
      <c r="P11" s="2">
        <v>142.28350262231501</v>
      </c>
      <c r="Q11" s="2">
        <v>99.562373017105571</v>
      </c>
      <c r="R11" s="2">
        <v>136.77164783936388</v>
      </c>
    </row>
    <row r="12" spans="1:18" ht="11.25" customHeight="1" x14ac:dyDescent="0.25">
      <c r="A12" s="61" t="s">
        <v>14</v>
      </c>
      <c r="B12" s="62" t="s">
        <v>15</v>
      </c>
      <c r="C12" s="1">
        <v>273.78145162012436</v>
      </c>
      <c r="D12" s="1">
        <v>277.27504832955043</v>
      </c>
      <c r="E12" s="1">
        <v>361.66065403552767</v>
      </c>
      <c r="F12" s="1">
        <v>229.50062368773689</v>
      </c>
      <c r="G12" s="1">
        <v>171.18811978067814</v>
      </c>
      <c r="H12" s="1">
        <v>261.42120589458978</v>
      </c>
      <c r="I12" s="1">
        <v>160.75023907597492</v>
      </c>
      <c r="J12" s="1">
        <v>189.89637891641948</v>
      </c>
      <c r="K12" s="1">
        <v>149.95471361366117</v>
      </c>
      <c r="L12" s="1">
        <v>129.52419893470557</v>
      </c>
      <c r="M12" s="1">
        <v>149.83520201500855</v>
      </c>
      <c r="N12" s="1">
        <v>184.28880500546114</v>
      </c>
      <c r="O12" s="1">
        <v>169.50048946086696</v>
      </c>
      <c r="P12" s="1">
        <v>142.28350262231501</v>
      </c>
      <c r="Q12" s="1">
        <v>99.562373017105571</v>
      </c>
      <c r="R12" s="1">
        <v>136.77164783936388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262.84231299919156</v>
      </c>
      <c r="D15" s="3">
        <v>155.72103512540926</v>
      </c>
      <c r="E15" s="3">
        <v>160.40152683218986</v>
      </c>
      <c r="F15" s="3">
        <v>180.99004663246697</v>
      </c>
      <c r="G15" s="3">
        <v>194.8087130463033</v>
      </c>
      <c r="H15" s="3">
        <v>229.84923633181029</v>
      </c>
      <c r="I15" s="3">
        <v>241.96778925420415</v>
      </c>
      <c r="J15" s="3">
        <v>217.68953716911579</v>
      </c>
      <c r="K15" s="3">
        <v>161.07337907998141</v>
      </c>
      <c r="L15" s="3">
        <v>32.489179844462456</v>
      </c>
      <c r="M15" s="3">
        <v>29.065046510377176</v>
      </c>
      <c r="N15" s="3">
        <v>47.970107345143916</v>
      </c>
      <c r="O15" s="3">
        <v>16.995279520823086</v>
      </c>
      <c r="P15" s="3">
        <v>52.27470784949908</v>
      </c>
      <c r="Q15" s="3">
        <v>127.89019414058481</v>
      </c>
      <c r="R15" s="3">
        <v>131.63419024679516</v>
      </c>
    </row>
    <row r="16" spans="1:18" ht="11.25" customHeight="1" x14ac:dyDescent="0.25">
      <c r="A16" s="59" t="s">
        <v>20</v>
      </c>
      <c r="B16" s="60" t="s">
        <v>21</v>
      </c>
      <c r="C16" s="2">
        <v>184.69872744125863</v>
      </c>
      <c r="D16" s="2">
        <v>77.623421630153842</v>
      </c>
      <c r="E16" s="2">
        <v>62.3115788951662</v>
      </c>
      <c r="F16" s="2">
        <v>75.554199883384797</v>
      </c>
      <c r="G16" s="2">
        <v>89.077922538020147</v>
      </c>
      <c r="H16" s="2">
        <v>100.67696525840815</v>
      </c>
      <c r="I16" s="2">
        <v>146.68711647446958</v>
      </c>
      <c r="J16" s="2">
        <v>121.73336504253939</v>
      </c>
      <c r="K16" s="2">
        <v>123.45729131920223</v>
      </c>
      <c r="L16" s="2">
        <v>19.06900277056306</v>
      </c>
      <c r="M16" s="2">
        <v>14.704200602341974</v>
      </c>
      <c r="N16" s="2">
        <v>28.815002432264766</v>
      </c>
      <c r="O16" s="2">
        <v>0</v>
      </c>
      <c r="P16" s="2">
        <v>51.218749809654774</v>
      </c>
      <c r="Q16" s="2">
        <v>124.61953369598417</v>
      </c>
      <c r="R16" s="2">
        <v>131.63419024679516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78.143585557932965</v>
      </c>
      <c r="D18" s="2">
        <v>78.097613495255416</v>
      </c>
      <c r="E18" s="2">
        <v>98.089947937023652</v>
      </c>
      <c r="F18" s="2">
        <v>105.43584674908217</v>
      </c>
      <c r="G18" s="2">
        <v>105.73079050828314</v>
      </c>
      <c r="H18" s="2">
        <v>129.17227107340213</v>
      </c>
      <c r="I18" s="2">
        <v>95.280672779734573</v>
      </c>
      <c r="J18" s="2">
        <v>95.956172126576405</v>
      </c>
      <c r="K18" s="2">
        <v>37.61608776077918</v>
      </c>
      <c r="L18" s="2">
        <v>13.420177073899399</v>
      </c>
      <c r="M18" s="2">
        <v>14.360845908035202</v>
      </c>
      <c r="N18" s="2">
        <v>19.155104912879153</v>
      </c>
      <c r="O18" s="2">
        <v>16.995279520823086</v>
      </c>
      <c r="P18" s="2">
        <v>1.0559580398443089</v>
      </c>
      <c r="Q18" s="2">
        <v>3.2706604446006367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1920.3817639402741</v>
      </c>
      <c r="D21" s="80">
        <v>1683.4398255159686</v>
      </c>
      <c r="E21" s="80">
        <v>1751.107255498926</v>
      </c>
      <c r="F21" s="80">
        <v>1969.4353433094873</v>
      </c>
      <c r="G21" s="80">
        <v>2002.2631127084148</v>
      </c>
      <c r="H21" s="80">
        <v>1973.1972533569663</v>
      </c>
      <c r="I21" s="80">
        <v>1905.605242678685</v>
      </c>
      <c r="J21" s="80">
        <v>1248.9811654573177</v>
      </c>
      <c r="K21" s="80">
        <v>1458.8608257239357</v>
      </c>
      <c r="L21" s="80">
        <v>1064.1863994012474</v>
      </c>
      <c r="M21" s="80">
        <v>1108.9683452261402</v>
      </c>
      <c r="N21" s="80">
        <v>894.21455843376043</v>
      </c>
      <c r="O21" s="80">
        <v>630.52665203697097</v>
      </c>
      <c r="P21" s="80">
        <v>560.78238038385314</v>
      </c>
      <c r="Q21" s="80">
        <v>356.49935070520053</v>
      </c>
      <c r="R21" s="80">
        <v>388.92809600000339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1920.3817639402741</v>
      </c>
      <c r="D30" s="3">
        <v>1683.4398255159686</v>
      </c>
      <c r="E30" s="3">
        <v>1751.107255498926</v>
      </c>
      <c r="F30" s="3">
        <v>1969.4353433094873</v>
      </c>
      <c r="G30" s="3">
        <v>2002.2631127084148</v>
      </c>
      <c r="H30" s="3">
        <v>1973.1972533569663</v>
      </c>
      <c r="I30" s="3">
        <v>1905.605242678685</v>
      </c>
      <c r="J30" s="3">
        <v>1248.9811654573177</v>
      </c>
      <c r="K30" s="3">
        <v>1458.8608257239357</v>
      </c>
      <c r="L30" s="3">
        <v>1064.1863994012474</v>
      </c>
      <c r="M30" s="3">
        <v>1108.9683452261402</v>
      </c>
      <c r="N30" s="3">
        <v>894.21455843376043</v>
      </c>
      <c r="O30" s="3">
        <v>630.52665203697097</v>
      </c>
      <c r="P30" s="3">
        <v>560.78238038385314</v>
      </c>
      <c r="Q30" s="3">
        <v>356.49935070520053</v>
      </c>
      <c r="R30" s="3">
        <v>388.92809600000339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9.46447384059238E-15</v>
      </c>
      <c r="E34" s="2">
        <v>5.4274584959489376</v>
      </c>
      <c r="F34" s="2">
        <v>1.6655723908922282</v>
      </c>
      <c r="G34" s="2">
        <v>0</v>
      </c>
      <c r="H34" s="2">
        <v>4.9656264971011094E-14</v>
      </c>
      <c r="I34" s="2">
        <v>6.0703322119920502</v>
      </c>
      <c r="J34" s="2">
        <v>6.064520096231746</v>
      </c>
      <c r="K34" s="2">
        <v>17.728458934356031</v>
      </c>
      <c r="L34" s="2">
        <v>14.804330658083968</v>
      </c>
      <c r="M34" s="2">
        <v>5.9333403505508207</v>
      </c>
      <c r="N34" s="2">
        <v>5.932938849067031</v>
      </c>
      <c r="O34" s="2">
        <v>17.543527372071949</v>
      </c>
      <c r="P34" s="2">
        <v>20.696643815313347</v>
      </c>
      <c r="Q34" s="2">
        <v>20.574854163523007</v>
      </c>
      <c r="R34" s="2">
        <v>32.546063257849383</v>
      </c>
    </row>
    <row r="35" spans="1:18" ht="11.25" customHeight="1" x14ac:dyDescent="0.25">
      <c r="A35" s="59" t="s">
        <v>145</v>
      </c>
      <c r="B35" s="60" t="s">
        <v>146</v>
      </c>
      <c r="C35" s="2">
        <v>0.61518705451419264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9.1855880432894332E-2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0.61518705451419264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9.1855880432894332E-2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4.2904366841823007</v>
      </c>
      <c r="D38" s="2">
        <v>3.4500245215131962</v>
      </c>
      <c r="E38" s="2">
        <v>4.5016397619313491</v>
      </c>
      <c r="F38" s="2">
        <v>2.2573242093587509</v>
      </c>
      <c r="G38" s="2">
        <v>0</v>
      </c>
      <c r="H38" s="2">
        <v>2.2253081451818275</v>
      </c>
      <c r="I38" s="2">
        <v>2.1464833395155005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4.2904366841823007</v>
      </c>
      <c r="D41" s="1">
        <v>3.4500245215131962</v>
      </c>
      <c r="E41" s="1">
        <v>4.5016397619313491</v>
      </c>
      <c r="F41" s="1">
        <v>2.2573242093587509</v>
      </c>
      <c r="G41" s="1">
        <v>0</v>
      </c>
      <c r="H41" s="1">
        <v>2.2253081451818275</v>
      </c>
      <c r="I41" s="1">
        <v>2.1464833395155005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94.383783285052303</v>
      </c>
      <c r="D43" s="2">
        <v>76.946106157727229</v>
      </c>
      <c r="E43" s="2">
        <v>68.170040540268857</v>
      </c>
      <c r="F43" s="2">
        <v>84.186485708803446</v>
      </c>
      <c r="G43" s="2">
        <v>97.287461372402944</v>
      </c>
      <c r="H43" s="2">
        <v>104.5461963421091</v>
      </c>
      <c r="I43" s="2">
        <v>103.59416653796544</v>
      </c>
      <c r="J43" s="2">
        <v>177.08709688250963</v>
      </c>
      <c r="K43" s="2">
        <v>175.76409270664087</v>
      </c>
      <c r="L43" s="2">
        <v>116.48899201545142</v>
      </c>
      <c r="M43" s="2">
        <v>108.78318556145375</v>
      </c>
      <c r="N43" s="2">
        <v>128.97756311368619</v>
      </c>
      <c r="O43" s="2">
        <v>166.75260218343607</v>
      </c>
      <c r="P43" s="2">
        <v>114.14781891804726</v>
      </c>
      <c r="Q43" s="2">
        <v>75.675445250016296</v>
      </c>
      <c r="R43" s="2">
        <v>79.80334066084086</v>
      </c>
    </row>
    <row r="44" spans="1:18" ht="11.25" customHeight="1" x14ac:dyDescent="0.25">
      <c r="A44" s="59" t="s">
        <v>149</v>
      </c>
      <c r="B44" s="60" t="s">
        <v>59</v>
      </c>
      <c r="C44" s="2">
        <v>1821.0923569165254</v>
      </c>
      <c r="D44" s="2">
        <v>1603.043694836728</v>
      </c>
      <c r="E44" s="2">
        <v>1673.0081167007768</v>
      </c>
      <c r="F44" s="2">
        <v>1726.0596443463944</v>
      </c>
      <c r="G44" s="2">
        <v>1710.8247598941878</v>
      </c>
      <c r="H44" s="2">
        <v>1651.7728512149104</v>
      </c>
      <c r="I44" s="2">
        <v>1769.064008735061</v>
      </c>
      <c r="J44" s="2">
        <v>1041.5652851603927</v>
      </c>
      <c r="K44" s="2">
        <v>1079.6141854253503</v>
      </c>
      <c r="L44" s="2">
        <v>793.23360572242257</v>
      </c>
      <c r="M44" s="2">
        <v>901.68911227719082</v>
      </c>
      <c r="N44" s="2">
        <v>675.15560671646608</v>
      </c>
      <c r="O44" s="2">
        <v>421.71754376921263</v>
      </c>
      <c r="P44" s="2">
        <v>407.77163117799256</v>
      </c>
      <c r="Q44" s="2">
        <v>239.63154101880275</v>
      </c>
      <c r="R44" s="2">
        <v>208.37135819300644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155.26631665403849</v>
      </c>
      <c r="G45" s="2">
        <v>194.15089144182406</v>
      </c>
      <c r="H45" s="2">
        <v>214.65289765476501</v>
      </c>
      <c r="I45" s="2">
        <v>24.730251854151089</v>
      </c>
      <c r="J45" s="2">
        <v>24.172407437750635</v>
      </c>
      <c r="K45" s="2">
        <v>185.75408865758843</v>
      </c>
      <c r="L45" s="2">
        <v>139.6594710052895</v>
      </c>
      <c r="M45" s="2">
        <v>92.562707036944644</v>
      </c>
      <c r="N45" s="2">
        <v>84.148449754541133</v>
      </c>
      <c r="O45" s="2">
        <v>24.512978712250291</v>
      </c>
      <c r="P45" s="2">
        <v>18.166286472500037</v>
      </c>
      <c r="Q45" s="2">
        <v>20.617510272858425</v>
      </c>
      <c r="R45" s="2">
        <v>68.207333888306735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155.26631665403849</v>
      </c>
      <c r="G49" s="1">
        <v>194.15089144182406</v>
      </c>
      <c r="H49" s="1">
        <v>214.65289765476501</v>
      </c>
      <c r="I49" s="1">
        <v>24.730251854151089</v>
      </c>
      <c r="J49" s="1">
        <v>24.172407437750635</v>
      </c>
      <c r="K49" s="1">
        <v>185.75408865758843</v>
      </c>
      <c r="L49" s="1">
        <v>139.6594710052895</v>
      </c>
      <c r="M49" s="1">
        <v>92.562707036944644</v>
      </c>
      <c r="N49" s="1">
        <v>84.148449754541133</v>
      </c>
      <c r="O49" s="1">
        <v>19.713985330769539</v>
      </c>
      <c r="P49" s="1">
        <v>16.578375658365818</v>
      </c>
      <c r="Q49" s="1">
        <v>20.617510272858425</v>
      </c>
      <c r="R49" s="1">
        <v>68.207333888306735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4.7989933814807531</v>
      </c>
      <c r="P51" s="1">
        <v>1.5879108141342198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1495.3789365355676</v>
      </c>
      <c r="D52" s="80">
        <v>1307.5443500680155</v>
      </c>
      <c r="E52" s="80">
        <v>1561.9745190269459</v>
      </c>
      <c r="F52" s="80">
        <v>1647.1231838537237</v>
      </c>
      <c r="G52" s="80">
        <v>1886.9427345738004</v>
      </c>
      <c r="H52" s="80">
        <v>1674.6226564346823</v>
      </c>
      <c r="I52" s="80">
        <v>2256.5797880354239</v>
      </c>
      <c r="J52" s="80">
        <v>2156.7958354267876</v>
      </c>
      <c r="K52" s="80">
        <v>2078.1433384157831</v>
      </c>
      <c r="L52" s="80">
        <v>1439.7036747859004</v>
      </c>
      <c r="M52" s="80">
        <v>1759.8823436355328</v>
      </c>
      <c r="N52" s="80">
        <v>1982.8174097921192</v>
      </c>
      <c r="O52" s="80">
        <v>2206.2654836550032</v>
      </c>
      <c r="P52" s="80">
        <v>2178.9030646555066</v>
      </c>
      <c r="Q52" s="80">
        <v>2349.2952819049738</v>
      </c>
      <c r="R52" s="80">
        <v>2552.0153707705554</v>
      </c>
    </row>
    <row r="53" spans="1:18" ht="11.25" customHeight="1" x14ac:dyDescent="0.25">
      <c r="A53" s="56" t="s">
        <v>74</v>
      </c>
      <c r="B53" s="57" t="s">
        <v>75</v>
      </c>
      <c r="C53" s="3">
        <v>1494.145340319667</v>
      </c>
      <c r="D53" s="3">
        <v>1306.3842479029997</v>
      </c>
      <c r="E53" s="3">
        <v>1560.8918998040535</v>
      </c>
      <c r="F53" s="3">
        <v>1647.1231838537237</v>
      </c>
      <c r="G53" s="3">
        <v>1886.9427345738004</v>
      </c>
      <c r="H53" s="3">
        <v>1674.6226564346823</v>
      </c>
      <c r="I53" s="3">
        <v>2256.5797880354239</v>
      </c>
      <c r="J53" s="3">
        <v>2156.7958354267876</v>
      </c>
      <c r="K53" s="3">
        <v>2078.1433384157831</v>
      </c>
      <c r="L53" s="3">
        <v>1439.7036747859004</v>
      </c>
      <c r="M53" s="3">
        <v>1759.8823436355328</v>
      </c>
      <c r="N53" s="3">
        <v>1982.8174097921192</v>
      </c>
      <c r="O53" s="3">
        <v>2206.2654836550032</v>
      </c>
      <c r="P53" s="3">
        <v>2178.9030646555066</v>
      </c>
      <c r="Q53" s="3">
        <v>2349.2952819049738</v>
      </c>
      <c r="R53" s="3">
        <v>2552.0153707705554</v>
      </c>
    </row>
    <row r="54" spans="1:18" ht="11.25" customHeight="1" x14ac:dyDescent="0.25">
      <c r="A54" s="56" t="s">
        <v>152</v>
      </c>
      <c r="B54" s="57" t="s">
        <v>153</v>
      </c>
      <c r="C54" s="3">
        <v>1.2335962159006564</v>
      </c>
      <c r="D54" s="3">
        <v>1.1601021650157284</v>
      </c>
      <c r="E54" s="3">
        <v>1.0826192228924527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1.0149835773427049</v>
      </c>
      <c r="D55" s="2">
        <v>0.95294422493613207</v>
      </c>
      <c r="E55" s="2">
        <v>0.8796623675694536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0.21861263855795152</v>
      </c>
      <c r="D57" s="2">
        <v>0.20715794007959626</v>
      </c>
      <c r="E57" s="2">
        <v>0.20295685532299912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8.46408681711425</v>
      </c>
      <c r="D59" s="80">
        <v>8.2483233941285974</v>
      </c>
      <c r="E59" s="80">
        <v>7.9941058717008877</v>
      </c>
      <c r="F59" s="80">
        <v>6.7198320416618635</v>
      </c>
      <c r="G59" s="80">
        <v>13.077740385372897</v>
      </c>
      <c r="H59" s="80">
        <v>11.439611012405429</v>
      </c>
      <c r="I59" s="80">
        <v>10.486406848721922</v>
      </c>
      <c r="J59" s="80">
        <v>4.768208528737361</v>
      </c>
      <c r="K59" s="80">
        <v>26.522641037105991</v>
      </c>
      <c r="L59" s="80">
        <v>23.349445103755709</v>
      </c>
      <c r="M59" s="80">
        <v>28.009463393179377</v>
      </c>
      <c r="N59" s="80">
        <v>25.67050610344004</v>
      </c>
      <c r="O59" s="80">
        <v>22.229530736129369</v>
      </c>
      <c r="P59" s="80">
        <v>19.583247286600194</v>
      </c>
      <c r="Q59" s="80">
        <v>22.117384439770991</v>
      </c>
      <c r="R59" s="80">
        <v>21.708270513194947</v>
      </c>
    </row>
    <row r="60" spans="1:18" ht="11.25" customHeight="1" x14ac:dyDescent="0.25">
      <c r="A60" s="56" t="s">
        <v>97</v>
      </c>
      <c r="B60" s="57" t="s">
        <v>98</v>
      </c>
      <c r="C60" s="3">
        <v>8.46408681711425</v>
      </c>
      <c r="D60" s="3">
        <v>8.2483233941285974</v>
      </c>
      <c r="E60" s="3">
        <v>7.9941058717008877</v>
      </c>
      <c r="F60" s="3">
        <v>2.3945552652632793</v>
      </c>
      <c r="G60" s="3">
        <v>9.9245266658586608</v>
      </c>
      <c r="H60" s="3">
        <v>7.9338074278535231</v>
      </c>
      <c r="I60" s="3">
        <v>6.540687259835515</v>
      </c>
      <c r="J60" s="3">
        <v>0.84597067494283928</v>
      </c>
      <c r="K60" s="3">
        <v>26.522641037105991</v>
      </c>
      <c r="L60" s="3">
        <v>23.349445103755709</v>
      </c>
      <c r="M60" s="3">
        <v>28.009463393179377</v>
      </c>
      <c r="N60" s="3">
        <v>25.67050610344004</v>
      </c>
      <c r="O60" s="3">
        <v>22.229530736129369</v>
      </c>
      <c r="P60" s="3">
        <v>19.583247286600194</v>
      </c>
      <c r="Q60" s="3">
        <v>22.117384439770991</v>
      </c>
      <c r="R60" s="3">
        <v>21.708270513194947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4.3252767763985842</v>
      </c>
      <c r="G61" s="3">
        <v>3.1532137195142362</v>
      </c>
      <c r="H61" s="3">
        <v>3.5058035845519067</v>
      </c>
      <c r="I61" s="3">
        <v>3.9457195888864063</v>
      </c>
      <c r="J61" s="3">
        <v>3.9222378537945222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0.13259129808654135</v>
      </c>
      <c r="D64" s="82">
        <v>8.6099238921175478E-2</v>
      </c>
      <c r="E64" s="82">
        <v>0.52175402604402532</v>
      </c>
      <c r="F64" s="82">
        <v>4.8730566736178833</v>
      </c>
      <c r="G64" s="82">
        <v>4.0154315939191232</v>
      </c>
      <c r="H64" s="82">
        <v>157.52306048329436</v>
      </c>
      <c r="I64" s="82">
        <v>4.87891464787125</v>
      </c>
      <c r="J64" s="82">
        <v>7.3585467414239387</v>
      </c>
      <c r="K64" s="82">
        <v>7.36729328307658E-2</v>
      </c>
      <c r="L64" s="82">
        <v>0.13971680739636044</v>
      </c>
      <c r="M64" s="82">
        <v>0.40912366206816142</v>
      </c>
      <c r="N64" s="82">
        <v>1.1053814854554211</v>
      </c>
      <c r="O64" s="82">
        <v>1.7297150426825156</v>
      </c>
      <c r="P64" s="82">
        <v>3.8074980194162293</v>
      </c>
      <c r="Q64" s="82">
        <v>3.0862535452822155</v>
      </c>
      <c r="R64" s="82">
        <v>0.39164052142885419</v>
      </c>
    </row>
    <row r="65" spans="1:18" ht="11.25" customHeight="1" x14ac:dyDescent="0.25">
      <c r="A65" s="72" t="s">
        <v>350</v>
      </c>
      <c r="B65" s="73" t="s">
        <v>83</v>
      </c>
      <c r="C65" s="83">
        <v>0.13259129808654135</v>
      </c>
      <c r="D65" s="83">
        <v>8.6099238921175478E-2</v>
      </c>
      <c r="E65" s="83">
        <v>0.52175402604402532</v>
      </c>
      <c r="F65" s="83">
        <v>8.5128463249376896E-2</v>
      </c>
      <c r="G65" s="83">
        <v>0</v>
      </c>
      <c r="H65" s="83">
        <v>153.33430820927322</v>
      </c>
      <c r="I65" s="83">
        <v>0.18969555314087025</v>
      </c>
      <c r="J65" s="83">
        <v>2.8112772209485946</v>
      </c>
      <c r="K65" s="83">
        <v>0</v>
      </c>
      <c r="L65" s="83">
        <v>0</v>
      </c>
      <c r="M65" s="83">
        <v>8.4522388843970217E-2</v>
      </c>
      <c r="N65" s="83">
        <v>0.18374165280647781</v>
      </c>
      <c r="O65" s="83">
        <v>0.15259604994734779</v>
      </c>
      <c r="P65" s="83">
        <v>0.16849604826580408</v>
      </c>
      <c r="Q65" s="83">
        <v>0.1191296104748754</v>
      </c>
      <c r="R65" s="83">
        <v>0.12908532104377302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0.21220182397269019</v>
      </c>
      <c r="G67" s="83">
        <v>0.26158190743844711</v>
      </c>
      <c r="H67" s="83">
        <v>5.5087486657727606E-2</v>
      </c>
      <c r="I67" s="83">
        <v>0.38578169746536473</v>
      </c>
      <c r="J67" s="83">
        <v>0.38516926837689203</v>
      </c>
      <c r="K67" s="83">
        <v>7.36729328307658E-2</v>
      </c>
      <c r="L67" s="83">
        <v>0.13971680739636044</v>
      </c>
      <c r="M67" s="83">
        <v>0.32460127322419119</v>
      </c>
      <c r="N67" s="83">
        <v>0.92163983264894334</v>
      </c>
      <c r="O67" s="83">
        <v>1.5771189927351679</v>
      </c>
      <c r="P67" s="83">
        <v>3.6390019711504253</v>
      </c>
      <c r="Q67" s="83">
        <v>2.9671239348073399</v>
      </c>
      <c r="R67" s="83">
        <v>0.26255520038508118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4.5757263863958162</v>
      </c>
      <c r="G68" s="83">
        <v>3.438313455312584</v>
      </c>
      <c r="H68" s="83">
        <v>3.823122787860918</v>
      </c>
      <c r="I68" s="83">
        <v>4.3034373972650153</v>
      </c>
      <c r="J68" s="83">
        <v>4.162100252098452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0.31553623116809232</v>
      </c>
      <c r="H69" s="83">
        <v>0.31054199950249534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0.31553623116809232</v>
      </c>
      <c r="H73" s="84">
        <v>0.31054199950249534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290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1602.3402550532342</v>
      </c>
      <c r="D2" s="79">
        <v>1683.9609205459446</v>
      </c>
      <c r="E2" s="79">
        <v>1638.6630032454461</v>
      </c>
      <c r="F2" s="79">
        <v>1563.2896438393818</v>
      </c>
      <c r="G2" s="79">
        <v>1532.5086335024548</v>
      </c>
      <c r="H2" s="79">
        <v>1417.299503212457</v>
      </c>
      <c r="I2" s="79">
        <v>1272.7577563329255</v>
      </c>
      <c r="J2" s="79">
        <v>1395.1392148358714</v>
      </c>
      <c r="K2" s="79">
        <v>1321.9873964489914</v>
      </c>
      <c r="L2" s="79">
        <v>1136.9400499371941</v>
      </c>
      <c r="M2" s="79">
        <v>962.55535567757659</v>
      </c>
      <c r="N2" s="79">
        <v>1093.356147995893</v>
      </c>
      <c r="O2" s="79">
        <v>915.62960552062168</v>
      </c>
      <c r="P2" s="79">
        <v>925.49212800850705</v>
      </c>
      <c r="Q2" s="79">
        <v>858.72727179532933</v>
      </c>
      <c r="R2" s="79">
        <v>795.02242968163637</v>
      </c>
    </row>
    <row r="3" spans="1:18" ht="11.25" customHeight="1" x14ac:dyDescent="0.25">
      <c r="A3" s="53" t="s">
        <v>2</v>
      </c>
      <c r="B3" s="54" t="s">
        <v>3</v>
      </c>
      <c r="C3" s="80">
        <v>214.74327051014015</v>
      </c>
      <c r="D3" s="80">
        <v>203.78241079904987</v>
      </c>
      <c r="E3" s="80">
        <v>311.91073746163369</v>
      </c>
      <c r="F3" s="80">
        <v>167.86995486225601</v>
      </c>
      <c r="G3" s="80">
        <v>127.96839821831605</v>
      </c>
      <c r="H3" s="80">
        <v>236.02981146280234</v>
      </c>
      <c r="I3" s="80">
        <v>139.32049160900405</v>
      </c>
      <c r="J3" s="80">
        <v>137.19830766061057</v>
      </c>
      <c r="K3" s="80">
        <v>169.39244751023273</v>
      </c>
      <c r="L3" s="80">
        <v>120.12616030993586</v>
      </c>
      <c r="M3" s="80">
        <v>117.80830525302298</v>
      </c>
      <c r="N3" s="80">
        <v>137.71994830755492</v>
      </c>
      <c r="O3" s="80">
        <v>112.83766340598851</v>
      </c>
      <c r="P3" s="80">
        <v>120.33674834613477</v>
      </c>
      <c r="Q3" s="80">
        <v>112.24748376821572</v>
      </c>
      <c r="R3" s="80">
        <v>120.53561262153143</v>
      </c>
    </row>
    <row r="4" spans="1:18" ht="11.25" customHeight="1" x14ac:dyDescent="0.25">
      <c r="A4" s="56" t="s">
        <v>125</v>
      </c>
      <c r="B4" s="57" t="s">
        <v>126</v>
      </c>
      <c r="C4" s="3">
        <v>190.37494614816137</v>
      </c>
      <c r="D4" s="3">
        <v>189.289990408427</v>
      </c>
      <c r="E4" s="3">
        <v>297.50107179928386</v>
      </c>
      <c r="F4" s="3">
        <v>150.46056878043348</v>
      </c>
      <c r="G4" s="3">
        <v>110.67180247496631</v>
      </c>
      <c r="H4" s="3">
        <v>216.17273096744799</v>
      </c>
      <c r="I4" s="3">
        <v>121.42895317818977</v>
      </c>
      <c r="J4" s="3">
        <v>120.24381611538908</v>
      </c>
      <c r="K4" s="3">
        <v>155.46302978303336</v>
      </c>
      <c r="L4" s="3">
        <v>117.35800402630831</v>
      </c>
      <c r="M4" s="3">
        <v>115.04955545032203</v>
      </c>
      <c r="N4" s="3">
        <v>132.96326163492733</v>
      </c>
      <c r="O4" s="3">
        <v>110.34179553611776</v>
      </c>
      <c r="P4" s="3">
        <v>116.77900218482417</v>
      </c>
      <c r="Q4" s="3">
        <v>103.15802450136508</v>
      </c>
      <c r="R4" s="3">
        <v>112.0145726805988</v>
      </c>
    </row>
    <row r="5" spans="1:18" ht="11.25" customHeight="1" x14ac:dyDescent="0.25">
      <c r="A5" s="59" t="s">
        <v>127</v>
      </c>
      <c r="B5" s="60" t="s">
        <v>128</v>
      </c>
      <c r="C5" s="2">
        <v>44.561718999086004</v>
      </c>
      <c r="D5" s="2">
        <v>49.113220947412785</v>
      </c>
      <c r="E5" s="2">
        <v>77.735366871182052</v>
      </c>
      <c r="F5" s="2">
        <v>57.808124110748601</v>
      </c>
      <c r="G5" s="2">
        <v>67.933356460622932</v>
      </c>
      <c r="H5" s="2">
        <v>161.32266082563328</v>
      </c>
      <c r="I5" s="2">
        <v>95.672111148149469</v>
      </c>
      <c r="J5" s="2">
        <v>92.692675858779097</v>
      </c>
      <c r="K5" s="2">
        <v>119.92614894043234</v>
      </c>
      <c r="L5" s="2">
        <v>83.737015703108156</v>
      </c>
      <c r="M5" s="2">
        <v>84.82324806201531</v>
      </c>
      <c r="N5" s="2">
        <v>95.623927555126173</v>
      </c>
      <c r="O5" s="2">
        <v>88.942364816513958</v>
      </c>
      <c r="P5" s="2">
        <v>97.095638903278441</v>
      </c>
      <c r="Q5" s="2">
        <v>88.717543300265021</v>
      </c>
      <c r="R5" s="2">
        <v>87.104557886256359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0.85718048652449941</v>
      </c>
      <c r="K6" s="1">
        <v>2.5069042982631573</v>
      </c>
      <c r="L6" s="1">
        <v>0.2155599459275914</v>
      </c>
      <c r="M6" s="1">
        <v>0.46305424230081937</v>
      </c>
      <c r="N6" s="1">
        <v>2.9364721156659312</v>
      </c>
      <c r="O6" s="1">
        <v>4.9190785205902436</v>
      </c>
      <c r="P6" s="1">
        <v>6.3577217560390427</v>
      </c>
      <c r="Q6" s="1">
        <v>5.803446657016976</v>
      </c>
      <c r="R6" s="1">
        <v>5.1016119093182528</v>
      </c>
    </row>
    <row r="7" spans="1:18" ht="11.25" customHeight="1" x14ac:dyDescent="0.25">
      <c r="A7" s="61" t="s">
        <v>6</v>
      </c>
      <c r="B7" s="62" t="s">
        <v>7</v>
      </c>
      <c r="C7" s="1">
        <v>0.22950258917060942</v>
      </c>
      <c r="D7" s="1">
        <v>0.33493535771792665</v>
      </c>
      <c r="E7" s="1">
        <v>2.0132130897076189E-2</v>
      </c>
      <c r="F7" s="1">
        <v>0</v>
      </c>
      <c r="G7" s="1">
        <v>7.9999330897484819</v>
      </c>
      <c r="H7" s="1">
        <v>6.3522628694807741</v>
      </c>
      <c r="I7" s="1">
        <v>2.9389029658581105</v>
      </c>
      <c r="J7" s="1">
        <v>12.148813437006224</v>
      </c>
      <c r="K7" s="1">
        <v>3.1286404428431394</v>
      </c>
      <c r="L7" s="1">
        <v>2.3429307770307131</v>
      </c>
      <c r="M7" s="1">
        <v>2.0683200847832572</v>
      </c>
      <c r="N7" s="1">
        <v>4.1050373282893684</v>
      </c>
      <c r="O7" s="1">
        <v>2.9082518627702201</v>
      </c>
      <c r="P7" s="1">
        <v>2.8358272794812303</v>
      </c>
      <c r="Q7" s="1">
        <v>1.097800812101718</v>
      </c>
      <c r="R7" s="1">
        <v>0.68535484887499065</v>
      </c>
    </row>
    <row r="8" spans="1:18" ht="11.25" customHeight="1" x14ac:dyDescent="0.25">
      <c r="A8" s="61" t="s">
        <v>8</v>
      </c>
      <c r="B8" s="62" t="s">
        <v>9</v>
      </c>
      <c r="C8" s="1">
        <v>44.332216409915397</v>
      </c>
      <c r="D8" s="1">
        <v>48.77828558969486</v>
      </c>
      <c r="E8" s="1">
        <v>77.71523474028497</v>
      </c>
      <c r="F8" s="1">
        <v>57.808124110748601</v>
      </c>
      <c r="G8" s="1">
        <v>59.933423370874451</v>
      </c>
      <c r="H8" s="1">
        <v>150.86860891353678</v>
      </c>
      <c r="I8" s="1">
        <v>86.924056822988859</v>
      </c>
      <c r="J8" s="1">
        <v>79.686681935248373</v>
      </c>
      <c r="K8" s="1">
        <v>98.568366465310902</v>
      </c>
      <c r="L8" s="1">
        <v>74.469731029430051</v>
      </c>
      <c r="M8" s="1">
        <v>76.958824583066274</v>
      </c>
      <c r="N8" s="1">
        <v>83.304859219433496</v>
      </c>
      <c r="O8" s="1">
        <v>74.170826058704449</v>
      </c>
      <c r="P8" s="1">
        <v>77.714964855159394</v>
      </c>
      <c r="Q8" s="1">
        <v>69.349794592508289</v>
      </c>
      <c r="R8" s="1">
        <v>65.131337454231158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4.1017890426157315</v>
      </c>
      <c r="I9" s="1">
        <v>5.8091513593025015</v>
      </c>
      <c r="J9" s="1">
        <v>0</v>
      </c>
      <c r="K9" s="1">
        <v>15.72223773401514</v>
      </c>
      <c r="L9" s="1">
        <v>6.7087939507197927</v>
      </c>
      <c r="M9" s="1">
        <v>5.3330491518649588</v>
      </c>
      <c r="N9" s="1">
        <v>5.2775588917373737</v>
      </c>
      <c r="O9" s="1">
        <v>6.944208374449051</v>
      </c>
      <c r="P9" s="1">
        <v>10.187125012598765</v>
      </c>
      <c r="Q9" s="1">
        <v>12.466501238638038</v>
      </c>
      <c r="R9" s="1">
        <v>16.186253673831953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145.81322714907537</v>
      </c>
      <c r="D11" s="2">
        <v>140.17676946101423</v>
      </c>
      <c r="E11" s="2">
        <v>219.7657049281018</v>
      </c>
      <c r="F11" s="2">
        <v>92.652444669684883</v>
      </c>
      <c r="G11" s="2">
        <v>42.738446014343388</v>
      </c>
      <c r="H11" s="2">
        <v>54.850070141814697</v>
      </c>
      <c r="I11" s="2">
        <v>25.756842030040307</v>
      </c>
      <c r="J11" s="2">
        <v>27.55114025660999</v>
      </c>
      <c r="K11" s="2">
        <v>35.536880842601022</v>
      </c>
      <c r="L11" s="2">
        <v>33.620988323200152</v>
      </c>
      <c r="M11" s="2">
        <v>30.226307388306722</v>
      </c>
      <c r="N11" s="2">
        <v>37.339334079801176</v>
      </c>
      <c r="O11" s="2">
        <v>21.399430719603799</v>
      </c>
      <c r="P11" s="2">
        <v>19.683363281545724</v>
      </c>
      <c r="Q11" s="2">
        <v>14.440481201100049</v>
      </c>
      <c r="R11" s="2">
        <v>24.910014794342452</v>
      </c>
    </row>
    <row r="12" spans="1:18" ht="11.25" customHeight="1" x14ac:dyDescent="0.25">
      <c r="A12" s="61" t="s">
        <v>14</v>
      </c>
      <c r="B12" s="62" t="s">
        <v>15</v>
      </c>
      <c r="C12" s="1">
        <v>145.81322714907537</v>
      </c>
      <c r="D12" s="1">
        <v>140.17676946101423</v>
      </c>
      <c r="E12" s="1">
        <v>219.7657049281018</v>
      </c>
      <c r="F12" s="1">
        <v>92.652444669684883</v>
      </c>
      <c r="G12" s="1">
        <v>42.738446014343388</v>
      </c>
      <c r="H12" s="1">
        <v>54.850070141814697</v>
      </c>
      <c r="I12" s="1">
        <v>25.756842030040307</v>
      </c>
      <c r="J12" s="1">
        <v>27.55114025660999</v>
      </c>
      <c r="K12" s="1">
        <v>35.536880842601022</v>
      </c>
      <c r="L12" s="1">
        <v>33.620988323200152</v>
      </c>
      <c r="M12" s="1">
        <v>30.226307388306722</v>
      </c>
      <c r="N12" s="1">
        <v>37.339334079801176</v>
      </c>
      <c r="O12" s="1">
        <v>21.399430719603799</v>
      </c>
      <c r="P12" s="1">
        <v>19.683363281545724</v>
      </c>
      <c r="Q12" s="1">
        <v>14.440481201100049</v>
      </c>
      <c r="R12" s="1">
        <v>24.910014794342452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24.368324361978786</v>
      </c>
      <c r="D15" s="3">
        <v>14.492420390622872</v>
      </c>
      <c r="E15" s="3">
        <v>14.409665662349802</v>
      </c>
      <c r="F15" s="3">
        <v>17.409386081822532</v>
      </c>
      <c r="G15" s="3">
        <v>17.296595743349748</v>
      </c>
      <c r="H15" s="3">
        <v>19.857080495354367</v>
      </c>
      <c r="I15" s="3">
        <v>17.891538430814272</v>
      </c>
      <c r="J15" s="3">
        <v>16.954491545221479</v>
      </c>
      <c r="K15" s="3">
        <v>13.929417727199359</v>
      </c>
      <c r="L15" s="3">
        <v>2.7681562836275488</v>
      </c>
      <c r="M15" s="3">
        <v>2.75874980270095</v>
      </c>
      <c r="N15" s="3">
        <v>4.7566866726275849</v>
      </c>
      <c r="O15" s="3">
        <v>2.4958678698707448</v>
      </c>
      <c r="P15" s="3">
        <v>3.5577461613106096</v>
      </c>
      <c r="Q15" s="3">
        <v>9.0894592668506444</v>
      </c>
      <c r="R15" s="3">
        <v>8.5210399409326278</v>
      </c>
    </row>
    <row r="16" spans="1:18" ht="11.25" customHeight="1" x14ac:dyDescent="0.25">
      <c r="A16" s="59" t="s">
        <v>20</v>
      </c>
      <c r="B16" s="60" t="s">
        <v>21</v>
      </c>
      <c r="C16" s="2">
        <v>14.541605773119676</v>
      </c>
      <c r="D16" s="2">
        <v>6.0037255745961593</v>
      </c>
      <c r="E16" s="2">
        <v>5.1189771678250189</v>
      </c>
      <c r="F16" s="2">
        <v>5.4790659950473586</v>
      </c>
      <c r="G16" s="2">
        <v>6.0197309988121424</v>
      </c>
      <c r="H16" s="2">
        <v>6.7303109202459739</v>
      </c>
      <c r="I16" s="2">
        <v>10.187355152119654</v>
      </c>
      <c r="J16" s="2">
        <v>8.531278990162166</v>
      </c>
      <c r="K16" s="2">
        <v>9.2121377873589836</v>
      </c>
      <c r="L16" s="2">
        <v>1.1268578776450304</v>
      </c>
      <c r="M16" s="2">
        <v>0.8590713500874021</v>
      </c>
      <c r="N16" s="2">
        <v>1.8789387741411685</v>
      </c>
      <c r="O16" s="2">
        <v>0</v>
      </c>
      <c r="P16" s="2">
        <v>3.3711579883042848</v>
      </c>
      <c r="Q16" s="2">
        <v>8.5074693325021364</v>
      </c>
      <c r="R16" s="2">
        <v>8.5210399409326278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9.8267185888591104</v>
      </c>
      <c r="D18" s="2">
        <v>8.4886948160267135</v>
      </c>
      <c r="E18" s="2">
        <v>9.2906884945247832</v>
      </c>
      <c r="F18" s="2">
        <v>11.930320086775172</v>
      </c>
      <c r="G18" s="2">
        <v>11.276864744537606</v>
      </c>
      <c r="H18" s="2">
        <v>13.126769575108394</v>
      </c>
      <c r="I18" s="2">
        <v>7.7041832786946198</v>
      </c>
      <c r="J18" s="2">
        <v>8.4232125550593118</v>
      </c>
      <c r="K18" s="2">
        <v>4.7172799398403757</v>
      </c>
      <c r="L18" s="2">
        <v>1.6412984059825184</v>
      </c>
      <c r="M18" s="2">
        <v>1.8996784526135482</v>
      </c>
      <c r="N18" s="2">
        <v>2.8777478984864162</v>
      </c>
      <c r="O18" s="2">
        <v>2.4958678698707448</v>
      </c>
      <c r="P18" s="2">
        <v>0.18658817300632491</v>
      </c>
      <c r="Q18" s="2">
        <v>0.58198993434850732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376.87406203986666</v>
      </c>
      <c r="D21" s="80">
        <v>339.71492595403322</v>
      </c>
      <c r="E21" s="80">
        <v>289.36619171542509</v>
      </c>
      <c r="F21" s="80">
        <v>336.61898852354591</v>
      </c>
      <c r="G21" s="80">
        <v>356.41252400476208</v>
      </c>
      <c r="H21" s="80">
        <v>278.10876775239001</v>
      </c>
      <c r="I21" s="80">
        <v>253.25189591163246</v>
      </c>
      <c r="J21" s="80">
        <v>255.1509803916945</v>
      </c>
      <c r="K21" s="80">
        <v>220.23188685803984</v>
      </c>
      <c r="L21" s="80">
        <v>180.15212854212115</v>
      </c>
      <c r="M21" s="80">
        <v>121.30877009092383</v>
      </c>
      <c r="N21" s="80">
        <v>124.42751680333942</v>
      </c>
      <c r="O21" s="80">
        <v>70.980955766625229</v>
      </c>
      <c r="P21" s="80">
        <v>68.706975685500822</v>
      </c>
      <c r="Q21" s="80">
        <v>51.975331968060331</v>
      </c>
      <c r="R21" s="80">
        <v>65.989868557204105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376.87406203986666</v>
      </c>
      <c r="D30" s="3">
        <v>339.71492595403322</v>
      </c>
      <c r="E30" s="3">
        <v>289.36619171542509</v>
      </c>
      <c r="F30" s="3">
        <v>336.61898852354591</v>
      </c>
      <c r="G30" s="3">
        <v>356.41252400476208</v>
      </c>
      <c r="H30" s="3">
        <v>278.10876775239001</v>
      </c>
      <c r="I30" s="3">
        <v>253.25189591163246</v>
      </c>
      <c r="J30" s="3">
        <v>255.1509803916945</v>
      </c>
      <c r="K30" s="3">
        <v>220.23188685803984</v>
      </c>
      <c r="L30" s="3">
        <v>180.15212854212115</v>
      </c>
      <c r="M30" s="3">
        <v>121.30877009092383</v>
      </c>
      <c r="N30" s="3">
        <v>124.42751680333942</v>
      </c>
      <c r="O30" s="3">
        <v>70.980955766625229</v>
      </c>
      <c r="P30" s="3">
        <v>68.706975685500822</v>
      </c>
      <c r="Q30" s="3">
        <v>51.975331968060331</v>
      </c>
      <c r="R30" s="3">
        <v>65.989868557204105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119.50408315699752</v>
      </c>
      <c r="D34" s="2">
        <v>37.925019811166308</v>
      </c>
      <c r="E34" s="2">
        <v>32.763826236115307</v>
      </c>
      <c r="F34" s="2">
        <v>35.858421705274218</v>
      </c>
      <c r="G34" s="2">
        <v>35.612504136031056</v>
      </c>
      <c r="H34" s="2">
        <v>34.28113842664817</v>
      </c>
      <c r="I34" s="2">
        <v>35.070497157075593</v>
      </c>
      <c r="J34" s="2">
        <v>38.428936395567938</v>
      </c>
      <c r="K34" s="2">
        <v>44.191747339034492</v>
      </c>
      <c r="L34" s="2">
        <v>37.755612688463138</v>
      </c>
      <c r="M34" s="2">
        <v>35.644574468946182</v>
      </c>
      <c r="N34" s="2">
        <v>35.085907067855906</v>
      </c>
      <c r="O34" s="2">
        <v>27.175946056216318</v>
      </c>
      <c r="P34" s="2">
        <v>23.904748356262196</v>
      </c>
      <c r="Q34" s="2">
        <v>21.652854935459739</v>
      </c>
      <c r="R34" s="2">
        <v>22.227332075623522</v>
      </c>
    </row>
    <row r="35" spans="1:18" ht="11.25" customHeight="1" x14ac:dyDescent="0.25">
      <c r="A35" s="59" t="s">
        <v>145</v>
      </c>
      <c r="B35" s="60" t="s">
        <v>146</v>
      </c>
      <c r="C35" s="2">
        <v>9.6893522450873862E-2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0.41058662464268764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9.6893522450873862E-2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0.41058662464268764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0.34174564815595182</v>
      </c>
      <c r="D38" s="2">
        <v>0.51606030175521955</v>
      </c>
      <c r="E38" s="2">
        <v>0.33922729974684845</v>
      </c>
      <c r="F38" s="2">
        <v>0.1623187657603497</v>
      </c>
      <c r="G38" s="2">
        <v>0</v>
      </c>
      <c r="H38" s="2">
        <v>0.15825820082657963</v>
      </c>
      <c r="I38" s="2">
        <v>0.15678687621283463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0.34174564815595182</v>
      </c>
      <c r="D41" s="1">
        <v>0.51606030175521955</v>
      </c>
      <c r="E41" s="1">
        <v>0.33922729974684845</v>
      </c>
      <c r="F41" s="1">
        <v>0.1623187657603497</v>
      </c>
      <c r="G41" s="1">
        <v>0</v>
      </c>
      <c r="H41" s="1">
        <v>0.15825820082657963</v>
      </c>
      <c r="I41" s="1">
        <v>0.15678687621283463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106.60958786839029</v>
      </c>
      <c r="D43" s="2">
        <v>112.99845985820009</v>
      </c>
      <c r="E43" s="2">
        <v>81.907337470842407</v>
      </c>
      <c r="F43" s="2">
        <v>89.746992908368185</v>
      </c>
      <c r="G43" s="2">
        <v>77.415526005999354</v>
      </c>
      <c r="H43" s="2">
        <v>74.829537255218185</v>
      </c>
      <c r="I43" s="2">
        <v>58.287136445373406</v>
      </c>
      <c r="J43" s="2">
        <v>79.951128465910756</v>
      </c>
      <c r="K43" s="2">
        <v>57.480723991014067</v>
      </c>
      <c r="L43" s="2">
        <v>48.517629845426548</v>
      </c>
      <c r="M43" s="2">
        <v>43.171568467565947</v>
      </c>
      <c r="N43" s="2">
        <v>44.699361572489479</v>
      </c>
      <c r="O43" s="2">
        <v>20.443987773567695</v>
      </c>
      <c r="P43" s="2">
        <v>21.553959183647496</v>
      </c>
      <c r="Q43" s="2">
        <v>9.8314157433329648</v>
      </c>
      <c r="R43" s="2">
        <v>12.118909917498598</v>
      </c>
    </row>
    <row r="44" spans="1:18" ht="11.25" customHeight="1" x14ac:dyDescent="0.25">
      <c r="A44" s="59" t="s">
        <v>149</v>
      </c>
      <c r="B44" s="60" t="s">
        <v>59</v>
      </c>
      <c r="C44" s="2">
        <v>150.32175184387199</v>
      </c>
      <c r="D44" s="2">
        <v>188.27538598291156</v>
      </c>
      <c r="E44" s="2">
        <v>174.35580070872055</v>
      </c>
      <c r="F44" s="2">
        <v>157.9898837663703</v>
      </c>
      <c r="G44" s="2">
        <v>191.73579091857545</v>
      </c>
      <c r="H44" s="2">
        <v>116.96475751816845</v>
      </c>
      <c r="I44" s="2">
        <v>155.41126375042225</v>
      </c>
      <c r="J44" s="2">
        <v>129.01395296221625</v>
      </c>
      <c r="K44" s="2">
        <v>79.531786394819036</v>
      </c>
      <c r="L44" s="2">
        <v>74.281644202307206</v>
      </c>
      <c r="M44" s="2">
        <v>30.209979054638346</v>
      </c>
      <c r="N44" s="2">
        <v>31.982051592340895</v>
      </c>
      <c r="O44" s="2">
        <v>18.820565785538985</v>
      </c>
      <c r="P44" s="2">
        <v>20.038278661811006</v>
      </c>
      <c r="Q44" s="2">
        <v>17.391277337828985</v>
      </c>
      <c r="R44" s="2">
        <v>19.500847402215157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52.861371377772855</v>
      </c>
      <c r="G45" s="2">
        <v>51.648702944156206</v>
      </c>
      <c r="H45" s="2">
        <v>51.875076351528612</v>
      </c>
      <c r="I45" s="2">
        <v>4.3262116825483776</v>
      </c>
      <c r="J45" s="2">
        <v>7.3463759433568576</v>
      </c>
      <c r="K45" s="2">
        <v>39.027629133172233</v>
      </c>
      <c r="L45" s="2">
        <v>19.59724180592427</v>
      </c>
      <c r="M45" s="2">
        <v>12.282648099773343</v>
      </c>
      <c r="N45" s="2">
        <v>12.660196570653145</v>
      </c>
      <c r="O45" s="2">
        <v>4.5404561513022186</v>
      </c>
      <c r="P45" s="2">
        <v>3.2099894837801162</v>
      </c>
      <c r="Q45" s="2">
        <v>3.0997839514386403</v>
      </c>
      <c r="R45" s="2">
        <v>12.142779161866821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52.861371377772855</v>
      </c>
      <c r="G49" s="1">
        <v>51.53785512574327</v>
      </c>
      <c r="H49" s="1">
        <v>51.875076351528612</v>
      </c>
      <c r="I49" s="1">
        <v>4.3262116825483776</v>
      </c>
      <c r="J49" s="1">
        <v>7.3463759433568576</v>
      </c>
      <c r="K49" s="1">
        <v>39.027629133172233</v>
      </c>
      <c r="L49" s="1">
        <v>19.59724180592427</v>
      </c>
      <c r="M49" s="1">
        <v>12.282648099773343</v>
      </c>
      <c r="N49" s="1">
        <v>12.660196570653145</v>
      </c>
      <c r="O49" s="1">
        <v>2.9933522537018278</v>
      </c>
      <c r="P49" s="1">
        <v>2.929405060416121</v>
      </c>
      <c r="Q49" s="1">
        <v>3.0997839514386403</v>
      </c>
      <c r="R49" s="1">
        <v>12.142779161866821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0.11084781841293621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1.5471038976003908</v>
      </c>
      <c r="P51" s="1">
        <v>0.28058442336399514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1009.3898073474024</v>
      </c>
      <c r="D52" s="80">
        <v>1138.7679873148595</v>
      </c>
      <c r="E52" s="80">
        <v>1035.8922321860853</v>
      </c>
      <c r="F52" s="80">
        <v>1056.8224426006313</v>
      </c>
      <c r="G52" s="80">
        <v>1045.8406932598486</v>
      </c>
      <c r="H52" s="80">
        <v>901.29017695027142</v>
      </c>
      <c r="I52" s="80">
        <v>878.49124450119325</v>
      </c>
      <c r="J52" s="80">
        <v>997.74617542299848</v>
      </c>
      <c r="K52" s="80">
        <v>914.35491521331414</v>
      </c>
      <c r="L52" s="80">
        <v>832.56195702444541</v>
      </c>
      <c r="M52" s="80">
        <v>719.56193209420564</v>
      </c>
      <c r="N52" s="80">
        <v>827.24825268930306</v>
      </c>
      <c r="O52" s="80">
        <v>728.39401882611253</v>
      </c>
      <c r="P52" s="80">
        <v>732.9364719749625</v>
      </c>
      <c r="Q52" s="80">
        <v>690.46848311619931</v>
      </c>
      <c r="R52" s="80">
        <v>604.62736632279825</v>
      </c>
    </row>
    <row r="53" spans="1:18" ht="11.25" customHeight="1" x14ac:dyDescent="0.25">
      <c r="A53" s="56" t="s">
        <v>74</v>
      </c>
      <c r="B53" s="57" t="s">
        <v>75</v>
      </c>
      <c r="C53" s="3">
        <v>992.04912767811925</v>
      </c>
      <c r="D53" s="3">
        <v>1120.5315535918451</v>
      </c>
      <c r="E53" s="3">
        <v>1014.3296209097152</v>
      </c>
      <c r="F53" s="3">
        <v>1038.6250547922773</v>
      </c>
      <c r="G53" s="3">
        <v>1033.6077662339148</v>
      </c>
      <c r="H53" s="3">
        <v>894.3679302565539</v>
      </c>
      <c r="I53" s="3">
        <v>870.5319286028855</v>
      </c>
      <c r="J53" s="3">
        <v>989.74243045486196</v>
      </c>
      <c r="K53" s="3">
        <v>904.96169221330865</v>
      </c>
      <c r="L53" s="3">
        <v>832.56195702444541</v>
      </c>
      <c r="M53" s="3">
        <v>719.56193209420564</v>
      </c>
      <c r="N53" s="3">
        <v>827.24825268930306</v>
      </c>
      <c r="O53" s="3">
        <v>728.39401882611253</v>
      </c>
      <c r="P53" s="3">
        <v>732.9364719749625</v>
      </c>
      <c r="Q53" s="3">
        <v>690.46848311619931</v>
      </c>
      <c r="R53" s="3">
        <v>604.62736632279825</v>
      </c>
    </row>
    <row r="54" spans="1:18" ht="11.25" customHeight="1" x14ac:dyDescent="0.25">
      <c r="A54" s="56" t="s">
        <v>152</v>
      </c>
      <c r="B54" s="57" t="s">
        <v>153</v>
      </c>
      <c r="C54" s="3">
        <v>17.340679669283205</v>
      </c>
      <c r="D54" s="3">
        <v>18.236433723014432</v>
      </c>
      <c r="E54" s="3">
        <v>21.562611276370106</v>
      </c>
      <c r="F54" s="3">
        <v>18.197387808354041</v>
      </c>
      <c r="G54" s="3">
        <v>12.232927025933718</v>
      </c>
      <c r="H54" s="3">
        <v>6.9222466937175069</v>
      </c>
      <c r="I54" s="3">
        <v>7.9593158983078052</v>
      </c>
      <c r="J54" s="3">
        <v>8.0037449681364894</v>
      </c>
      <c r="K54" s="3">
        <v>9.3932230000055394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0.40085439198950001</v>
      </c>
      <c r="D55" s="2">
        <v>0.35590139580822666</v>
      </c>
      <c r="E55" s="2">
        <v>0.32687831147904239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8.6338181490378405E-2</v>
      </c>
      <c r="D57" s="2">
        <v>7.7368431538610408E-2</v>
      </c>
      <c r="E57" s="2">
        <v>7.5417792799735983E-2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16.853487095803327</v>
      </c>
      <c r="D58" s="2">
        <v>17.803163895667595</v>
      </c>
      <c r="E58" s="2">
        <v>21.160315172091327</v>
      </c>
      <c r="F58" s="2">
        <v>18.197387808354041</v>
      </c>
      <c r="G58" s="2">
        <v>12.232927025933718</v>
      </c>
      <c r="H58" s="2">
        <v>6.9222466937175069</v>
      </c>
      <c r="I58" s="2">
        <v>7.9593158983078052</v>
      </c>
      <c r="J58" s="2">
        <v>8.0037449681364894</v>
      </c>
      <c r="K58" s="2">
        <v>9.3932230000055394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1.3331151558249905</v>
      </c>
      <c r="D59" s="80">
        <v>1.6955964780019661</v>
      </c>
      <c r="E59" s="80">
        <v>1.4938418823020365</v>
      </c>
      <c r="F59" s="80">
        <v>1.978257852948532</v>
      </c>
      <c r="G59" s="80">
        <v>2.2870180195279355</v>
      </c>
      <c r="H59" s="80">
        <v>1.8707470469934508</v>
      </c>
      <c r="I59" s="80">
        <v>1.6941243110956967</v>
      </c>
      <c r="J59" s="80">
        <v>5.0437513605681374</v>
      </c>
      <c r="K59" s="80">
        <v>18.008146867404591</v>
      </c>
      <c r="L59" s="80">
        <v>4.099804060691592</v>
      </c>
      <c r="M59" s="80">
        <v>3.8763482394241597</v>
      </c>
      <c r="N59" s="80">
        <v>3.9604301956955705</v>
      </c>
      <c r="O59" s="80">
        <v>3.4169675218954323</v>
      </c>
      <c r="P59" s="80">
        <v>3.5119320019089346</v>
      </c>
      <c r="Q59" s="80">
        <v>4.0359729428539497</v>
      </c>
      <c r="R59" s="80">
        <v>3.8695821801026327</v>
      </c>
    </row>
    <row r="60" spans="1:18" ht="11.25" customHeight="1" x14ac:dyDescent="0.25">
      <c r="A60" s="56" t="s">
        <v>97</v>
      </c>
      <c r="B60" s="57" t="s">
        <v>98</v>
      </c>
      <c r="C60" s="3">
        <v>1.3331151558249905</v>
      </c>
      <c r="D60" s="3">
        <v>1.6955964780019661</v>
      </c>
      <c r="E60" s="3">
        <v>1.4938418823020365</v>
      </c>
      <c r="F60" s="3">
        <v>0.50569080224484908</v>
      </c>
      <c r="G60" s="3">
        <v>1.4499893010400489</v>
      </c>
      <c r="H60" s="3">
        <v>1.0183740961363725</v>
      </c>
      <c r="I60" s="3">
        <v>0.99254523474705325</v>
      </c>
      <c r="J60" s="3">
        <v>4.2904930180896921</v>
      </c>
      <c r="K60" s="3">
        <v>18.008146867404591</v>
      </c>
      <c r="L60" s="3">
        <v>4.099804060691592</v>
      </c>
      <c r="M60" s="3">
        <v>3.8763482394241597</v>
      </c>
      <c r="N60" s="3">
        <v>3.9604301956955705</v>
      </c>
      <c r="O60" s="3">
        <v>3.4169675218954323</v>
      </c>
      <c r="P60" s="3">
        <v>3.5119320019089346</v>
      </c>
      <c r="Q60" s="3">
        <v>4.0359729428539497</v>
      </c>
      <c r="R60" s="3">
        <v>3.8695821801026327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1.472567050703683</v>
      </c>
      <c r="G61" s="3">
        <v>0.8370287184878864</v>
      </c>
      <c r="H61" s="3">
        <v>0.85237295085707832</v>
      </c>
      <c r="I61" s="3">
        <v>0.70157907634864347</v>
      </c>
      <c r="J61" s="3">
        <v>0.75325834247844581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7.118548294463968E-2</v>
      </c>
      <c r="D64" s="82">
        <v>3.5682770747059556E-2</v>
      </c>
      <c r="E64" s="82">
        <v>9.7499086060820153E-2</v>
      </c>
      <c r="F64" s="82">
        <v>1.6741914640114497</v>
      </c>
      <c r="G64" s="82">
        <v>1.1458793095080708</v>
      </c>
      <c r="H64" s="82">
        <v>56.794320873155975</v>
      </c>
      <c r="I64" s="82">
        <v>0.86136849318648678</v>
      </c>
      <c r="J64" s="82">
        <v>1.4692827824965828</v>
      </c>
      <c r="K64" s="82">
        <v>1.5200163132598211E-2</v>
      </c>
      <c r="L64" s="82">
        <v>1.9101112285533337E-2</v>
      </c>
      <c r="M64" s="82">
        <v>5.4220905769588323E-2</v>
      </c>
      <c r="N64" s="82">
        <v>0.30969673111358442</v>
      </c>
      <c r="O64" s="82">
        <v>8.6481345544357283E-2</v>
      </c>
      <c r="P64" s="82">
        <v>0.35499603217265896</v>
      </c>
      <c r="Q64" s="82">
        <v>0.14124946286917908</v>
      </c>
      <c r="R64" s="82">
        <v>6.1964473831247743E-2</v>
      </c>
    </row>
    <row r="65" spans="1:18" ht="11.25" customHeight="1" x14ac:dyDescent="0.25">
      <c r="A65" s="72" t="s">
        <v>350</v>
      </c>
      <c r="B65" s="73" t="s">
        <v>83</v>
      </c>
      <c r="C65" s="83">
        <v>7.118548294463968E-2</v>
      </c>
      <c r="D65" s="83">
        <v>3.5682770747059556E-2</v>
      </c>
      <c r="E65" s="83">
        <v>9.7499086060820153E-2</v>
      </c>
      <c r="F65" s="83">
        <v>1.797773536444789E-2</v>
      </c>
      <c r="G65" s="83">
        <v>0</v>
      </c>
      <c r="H65" s="83">
        <v>55.732420598927987</v>
      </c>
      <c r="I65" s="83">
        <v>2.8786182528380371E-2</v>
      </c>
      <c r="J65" s="83">
        <v>0.60307337759346302</v>
      </c>
      <c r="K65" s="83">
        <v>0</v>
      </c>
      <c r="L65" s="83">
        <v>0</v>
      </c>
      <c r="M65" s="83">
        <v>7.8896807957363826E-3</v>
      </c>
      <c r="N65" s="83">
        <v>2.4645734252297852E-2</v>
      </c>
      <c r="O65" s="83">
        <v>1.1452296591103181E-2</v>
      </c>
      <c r="P65" s="83">
        <v>2.1747330939884818E-2</v>
      </c>
      <c r="Q65" s="83">
        <v>6.2666747342558799E-3</v>
      </c>
      <c r="R65" s="83">
        <v>1.6022539253169221E-2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9.8379569591793614E-2</v>
      </c>
      <c r="G67" s="83">
        <v>8.925717349827085E-2</v>
      </c>
      <c r="H67" s="83">
        <v>1.7657278026873544E-2</v>
      </c>
      <c r="I67" s="83">
        <v>6.7398276090281636E-2</v>
      </c>
      <c r="J67" s="83">
        <v>6.6885943657201047E-2</v>
      </c>
      <c r="K67" s="83">
        <v>1.5200163132598211E-2</v>
      </c>
      <c r="L67" s="83">
        <v>1.9101112285533337E-2</v>
      </c>
      <c r="M67" s="83">
        <v>4.6331224973851941E-2</v>
      </c>
      <c r="N67" s="83">
        <v>0.28505099686128654</v>
      </c>
      <c r="O67" s="83">
        <v>7.5029048953254102E-2</v>
      </c>
      <c r="P67" s="83">
        <v>0.33324870123277417</v>
      </c>
      <c r="Q67" s="83">
        <v>0.1349827881349232</v>
      </c>
      <c r="R67" s="83">
        <v>4.5941934578078519E-2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1.5578341590552083</v>
      </c>
      <c r="G68" s="83">
        <v>0.9127091790350671</v>
      </c>
      <c r="H68" s="83">
        <v>0.92952339558819397</v>
      </c>
      <c r="I68" s="83">
        <v>0.7651840345678248</v>
      </c>
      <c r="J68" s="83">
        <v>0.7993234612459188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0.14391295697473283</v>
      </c>
      <c r="H69" s="83">
        <v>0.11471960061291894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0.14391295697473283</v>
      </c>
      <c r="H73" s="84">
        <v>0.11471960061291894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289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621.05840646898355</v>
      </c>
      <c r="D2" s="79">
        <v>632.61263860864403</v>
      </c>
      <c r="E2" s="79">
        <v>578.59278713984452</v>
      </c>
      <c r="F2" s="79">
        <v>558.63826792814223</v>
      </c>
      <c r="G2" s="79">
        <v>546.24895311729063</v>
      </c>
      <c r="H2" s="79">
        <v>574.42224524153949</v>
      </c>
      <c r="I2" s="79">
        <v>554.91893550939733</v>
      </c>
      <c r="J2" s="79">
        <v>552.74684576144489</v>
      </c>
      <c r="K2" s="79">
        <v>518.84818246429643</v>
      </c>
      <c r="L2" s="79">
        <v>576.80483434311327</v>
      </c>
      <c r="M2" s="79">
        <v>722.88287224115652</v>
      </c>
      <c r="N2" s="79">
        <v>785.83299883766665</v>
      </c>
      <c r="O2" s="79">
        <v>694.70383541947626</v>
      </c>
      <c r="P2" s="79">
        <v>727.94123320264566</v>
      </c>
      <c r="Q2" s="79">
        <v>716.72395606441842</v>
      </c>
      <c r="R2" s="79">
        <v>690.48555170642726</v>
      </c>
    </row>
    <row r="3" spans="1:18" ht="11.25" customHeight="1" x14ac:dyDescent="0.25">
      <c r="A3" s="53" t="s">
        <v>2</v>
      </c>
      <c r="B3" s="54" t="s">
        <v>3</v>
      </c>
      <c r="C3" s="80">
        <v>72.789257183263061</v>
      </c>
      <c r="D3" s="80">
        <v>60.796134466195127</v>
      </c>
      <c r="E3" s="80">
        <v>68.292474449993222</v>
      </c>
      <c r="F3" s="80">
        <v>44.831984638652855</v>
      </c>
      <c r="G3" s="80">
        <v>33.164117586346329</v>
      </c>
      <c r="H3" s="80">
        <v>50.796317978066192</v>
      </c>
      <c r="I3" s="80">
        <v>37.298103984470451</v>
      </c>
      <c r="J3" s="80">
        <v>35.859499493917745</v>
      </c>
      <c r="K3" s="80">
        <v>37.142742947083299</v>
      </c>
      <c r="L3" s="80">
        <v>42.60051766746156</v>
      </c>
      <c r="M3" s="80">
        <v>51.47694461521138</v>
      </c>
      <c r="N3" s="80">
        <v>46.593120035388957</v>
      </c>
      <c r="O3" s="80">
        <v>48.543081051985247</v>
      </c>
      <c r="P3" s="80">
        <v>44.909090750106145</v>
      </c>
      <c r="Q3" s="80">
        <v>48.109725935473293</v>
      </c>
      <c r="R3" s="80">
        <v>44.217009785816018</v>
      </c>
    </row>
    <row r="4" spans="1:18" ht="11.25" customHeight="1" x14ac:dyDescent="0.25">
      <c r="A4" s="56" t="s">
        <v>125</v>
      </c>
      <c r="B4" s="57" t="s">
        <v>126</v>
      </c>
      <c r="C4" s="3">
        <v>65.094836890786354</v>
      </c>
      <c r="D4" s="3">
        <v>57.173204701119793</v>
      </c>
      <c r="E4" s="3">
        <v>66.108097393863261</v>
      </c>
      <c r="F4" s="3">
        <v>40.98816092089492</v>
      </c>
      <c r="G4" s="3">
        <v>31.09531284367911</v>
      </c>
      <c r="H4" s="3">
        <v>48.388726023495209</v>
      </c>
      <c r="I4" s="3">
        <v>35.969624442540365</v>
      </c>
      <c r="J4" s="3">
        <v>34.180771733960405</v>
      </c>
      <c r="K4" s="3">
        <v>35.627528978236555</v>
      </c>
      <c r="L4" s="3">
        <v>41.598584075601721</v>
      </c>
      <c r="M4" s="3">
        <v>50.5607890847768</v>
      </c>
      <c r="N4" s="3">
        <v>45.252285796107977</v>
      </c>
      <c r="O4" s="3">
        <v>47.316602700491075</v>
      </c>
      <c r="P4" s="3">
        <v>44.837235629328781</v>
      </c>
      <c r="Q4" s="3">
        <v>47.921914618204099</v>
      </c>
      <c r="R4" s="3">
        <v>44.217009785816018</v>
      </c>
    </row>
    <row r="5" spans="1:18" ht="11.25" customHeight="1" x14ac:dyDescent="0.25">
      <c r="A5" s="59" t="s">
        <v>127</v>
      </c>
      <c r="B5" s="60" t="s">
        <v>128</v>
      </c>
      <c r="C5" s="2">
        <v>10.396747140360151</v>
      </c>
      <c r="D5" s="2">
        <v>11.262453063611259</v>
      </c>
      <c r="E5" s="2">
        <v>7.4588903980650523</v>
      </c>
      <c r="F5" s="2">
        <v>7.516179994711865</v>
      </c>
      <c r="G5" s="2">
        <v>8.4664579952083621</v>
      </c>
      <c r="H5" s="2">
        <v>25.83367462611481</v>
      </c>
      <c r="I5" s="2">
        <v>16.753421065358854</v>
      </c>
      <c r="J5" s="2">
        <v>14.372017334857867</v>
      </c>
      <c r="K5" s="2">
        <v>18.134874595482515</v>
      </c>
      <c r="L5" s="2">
        <v>23.393546070613709</v>
      </c>
      <c r="M5" s="2">
        <v>25.66879126880459</v>
      </c>
      <c r="N5" s="2">
        <v>22.519709541310473</v>
      </c>
      <c r="O5" s="2">
        <v>28.865836108830447</v>
      </c>
      <c r="P5" s="2">
        <v>31.508639500747567</v>
      </c>
      <c r="Q5" s="2">
        <v>33.287253396415082</v>
      </c>
      <c r="R5" s="2">
        <v>27.635112768693357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0.22708920637822683</v>
      </c>
      <c r="K6" s="1">
        <v>4.1951178289824559E-2</v>
      </c>
      <c r="L6" s="1">
        <v>4.123656977872839E-3</v>
      </c>
      <c r="M6" s="1">
        <v>1.2930601351510978E-2</v>
      </c>
      <c r="N6" s="1">
        <v>0.18113619024515704</v>
      </c>
      <c r="O6" s="1">
        <v>0.20566600103553351</v>
      </c>
      <c r="P6" s="1">
        <v>0.44209351774510447</v>
      </c>
      <c r="Q6" s="1">
        <v>0.24755131134135433</v>
      </c>
      <c r="R6" s="1">
        <v>8.017381250042227E-2</v>
      </c>
    </row>
    <row r="7" spans="1:18" ht="11.25" customHeight="1" x14ac:dyDescent="0.25">
      <c r="A7" s="61" t="s">
        <v>6</v>
      </c>
      <c r="B7" s="62" t="s">
        <v>7</v>
      </c>
      <c r="C7" s="1">
        <v>9.2312571299328489E-3</v>
      </c>
      <c r="D7" s="1">
        <v>2.5923706695633996E-2</v>
      </c>
      <c r="E7" s="1">
        <v>1.3899230348693439E-3</v>
      </c>
      <c r="F7" s="1">
        <v>0</v>
      </c>
      <c r="G7" s="1">
        <v>8.2996598317276654E-2</v>
      </c>
      <c r="H7" s="1">
        <v>6.7828177858838309E-2</v>
      </c>
      <c r="I7" s="1">
        <v>4.384709658925251E-2</v>
      </c>
      <c r="J7" s="1">
        <v>0.40672507371833699</v>
      </c>
      <c r="K7" s="1">
        <v>5.2355470096485696E-2</v>
      </c>
      <c r="L7" s="1">
        <v>4.4820213726631294E-2</v>
      </c>
      <c r="M7" s="1">
        <v>5.7756997000539864E-2</v>
      </c>
      <c r="N7" s="1">
        <v>0.14910529650603108</v>
      </c>
      <c r="O7" s="1">
        <v>7.8021040162958702E-2</v>
      </c>
      <c r="P7" s="1">
        <v>6.4940636961137402E-2</v>
      </c>
      <c r="Q7" s="1">
        <v>1.7045451162908655E-2</v>
      </c>
      <c r="R7" s="1">
        <v>1.0770617625695013E-2</v>
      </c>
    </row>
    <row r="8" spans="1:18" ht="11.25" customHeight="1" x14ac:dyDescent="0.25">
      <c r="A8" s="61" t="s">
        <v>8</v>
      </c>
      <c r="B8" s="62" t="s">
        <v>9</v>
      </c>
      <c r="C8" s="1">
        <v>10.387515883230218</v>
      </c>
      <c r="D8" s="1">
        <v>11.236529356915625</v>
      </c>
      <c r="E8" s="1">
        <v>7.4575004750301828</v>
      </c>
      <c r="F8" s="1">
        <v>7.516179994711865</v>
      </c>
      <c r="G8" s="1">
        <v>8.3834613968910858</v>
      </c>
      <c r="H8" s="1">
        <v>25.722048374650004</v>
      </c>
      <c r="I8" s="1">
        <v>16.622904070609643</v>
      </c>
      <c r="J8" s="1">
        <v>13.738203054761303</v>
      </c>
      <c r="K8" s="1">
        <v>17.777467995992509</v>
      </c>
      <c r="L8" s="1">
        <v>23.216263120638466</v>
      </c>
      <c r="M8" s="1">
        <v>25.449180442305153</v>
      </c>
      <c r="N8" s="1">
        <v>21.99777382124315</v>
      </c>
      <c r="O8" s="1">
        <v>28.395853524450644</v>
      </c>
      <c r="P8" s="1">
        <v>30.768319492594735</v>
      </c>
      <c r="Q8" s="1">
        <v>32.829090428008016</v>
      </c>
      <c r="R8" s="1">
        <v>27.289795075724616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4.3798073605967602E-2</v>
      </c>
      <c r="I9" s="1">
        <v>8.6669898159959152E-2</v>
      </c>
      <c r="J9" s="1">
        <v>0</v>
      </c>
      <c r="K9" s="1">
        <v>0.26309995110369372</v>
      </c>
      <c r="L9" s="1">
        <v>0.12833907927073623</v>
      </c>
      <c r="M9" s="1">
        <v>0.14892322814738518</v>
      </c>
      <c r="N9" s="1">
        <v>0.19169423331613408</v>
      </c>
      <c r="O9" s="1">
        <v>0.18629554318131303</v>
      </c>
      <c r="P9" s="1">
        <v>0.23328585344658948</v>
      </c>
      <c r="Q9" s="1">
        <v>0.19356620590280252</v>
      </c>
      <c r="R9" s="1">
        <v>0.25437326284262429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54.698089750426206</v>
      </c>
      <c r="D11" s="2">
        <v>45.910751637508532</v>
      </c>
      <c r="E11" s="2">
        <v>58.64920699579821</v>
      </c>
      <c r="F11" s="2">
        <v>33.471980926183058</v>
      </c>
      <c r="G11" s="2">
        <v>22.628854848470748</v>
      </c>
      <c r="H11" s="2">
        <v>22.555051397380403</v>
      </c>
      <c r="I11" s="2">
        <v>19.216203377181511</v>
      </c>
      <c r="J11" s="2">
        <v>19.80875439910254</v>
      </c>
      <c r="K11" s="2">
        <v>17.492654382754043</v>
      </c>
      <c r="L11" s="2">
        <v>18.205038004988012</v>
      </c>
      <c r="M11" s="2">
        <v>24.891997815972207</v>
      </c>
      <c r="N11" s="2">
        <v>22.732576254797504</v>
      </c>
      <c r="O11" s="2">
        <v>18.450766591660624</v>
      </c>
      <c r="P11" s="2">
        <v>13.328596128581212</v>
      </c>
      <c r="Q11" s="2">
        <v>14.634661221789019</v>
      </c>
      <c r="R11" s="2">
        <v>16.581897017122657</v>
      </c>
    </row>
    <row r="12" spans="1:18" ht="11.25" customHeight="1" x14ac:dyDescent="0.25">
      <c r="A12" s="61" t="s">
        <v>14</v>
      </c>
      <c r="B12" s="62" t="s">
        <v>15</v>
      </c>
      <c r="C12" s="1">
        <v>54.698089750426206</v>
      </c>
      <c r="D12" s="1">
        <v>45.910751637508532</v>
      </c>
      <c r="E12" s="1">
        <v>58.64920699579821</v>
      </c>
      <c r="F12" s="1">
        <v>33.471980926183058</v>
      </c>
      <c r="G12" s="1">
        <v>22.628854848470748</v>
      </c>
      <c r="H12" s="1">
        <v>22.555051397380403</v>
      </c>
      <c r="I12" s="1">
        <v>19.216203377181511</v>
      </c>
      <c r="J12" s="1">
        <v>19.80875439910254</v>
      </c>
      <c r="K12" s="1">
        <v>17.492654382754043</v>
      </c>
      <c r="L12" s="1">
        <v>18.205038004988012</v>
      </c>
      <c r="M12" s="1">
        <v>24.891997815972207</v>
      </c>
      <c r="N12" s="1">
        <v>22.732576254797504</v>
      </c>
      <c r="O12" s="1">
        <v>18.450766591660624</v>
      </c>
      <c r="P12" s="1">
        <v>13.328596128581212</v>
      </c>
      <c r="Q12" s="1">
        <v>14.634661221789019</v>
      </c>
      <c r="R12" s="1">
        <v>16.581897017122657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7.6944202924767122</v>
      </c>
      <c r="D15" s="3">
        <v>3.6229297650753365</v>
      </c>
      <c r="E15" s="3">
        <v>2.184377056129966</v>
      </c>
      <c r="F15" s="3">
        <v>3.8438237177579326</v>
      </c>
      <c r="G15" s="3">
        <v>2.0688047426672163</v>
      </c>
      <c r="H15" s="3">
        <v>2.407591954570981</v>
      </c>
      <c r="I15" s="3">
        <v>1.3284795419300865</v>
      </c>
      <c r="J15" s="3">
        <v>1.6787277599573369</v>
      </c>
      <c r="K15" s="3">
        <v>1.5152139688467456</v>
      </c>
      <c r="L15" s="3">
        <v>1.0019335918598418</v>
      </c>
      <c r="M15" s="3">
        <v>0.91615553043457987</v>
      </c>
      <c r="N15" s="3">
        <v>1.3408342392809807</v>
      </c>
      <c r="O15" s="3">
        <v>1.2264783514941702</v>
      </c>
      <c r="P15" s="3">
        <v>7.1855120777361517E-2</v>
      </c>
      <c r="Q15" s="3">
        <v>0.1878113172691965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6.1055346718075452</v>
      </c>
      <c r="D16" s="2">
        <v>2.3999826931048598</v>
      </c>
      <c r="E16" s="2">
        <v>0.92719685199108604</v>
      </c>
      <c r="F16" s="2">
        <v>1.7443637664548044</v>
      </c>
      <c r="G16" s="2">
        <v>7.7951771499226691E-2</v>
      </c>
      <c r="H16" s="2">
        <v>5.6206379457065497E-2</v>
      </c>
      <c r="I16" s="2">
        <v>0.38765633263365545</v>
      </c>
      <c r="J16" s="2">
        <v>0.35673564126630819</v>
      </c>
      <c r="K16" s="2">
        <v>0.31516470438195754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1.5888856206691671</v>
      </c>
      <c r="D18" s="2">
        <v>1.2229470719704765</v>
      </c>
      <c r="E18" s="2">
        <v>1.2571802041388798</v>
      </c>
      <c r="F18" s="2">
        <v>2.0994599513031282</v>
      </c>
      <c r="G18" s="2">
        <v>1.9908529711679894</v>
      </c>
      <c r="H18" s="2">
        <v>2.3513855751139157</v>
      </c>
      <c r="I18" s="2">
        <v>0.94082320929643104</v>
      </c>
      <c r="J18" s="2">
        <v>1.3219921186910286</v>
      </c>
      <c r="K18" s="2">
        <v>1.2000492644647882</v>
      </c>
      <c r="L18" s="2">
        <v>1.0019335918598418</v>
      </c>
      <c r="M18" s="2">
        <v>0.91615553043457987</v>
      </c>
      <c r="N18" s="2">
        <v>1.3408342392809807</v>
      </c>
      <c r="O18" s="2">
        <v>1.2264783514941702</v>
      </c>
      <c r="P18" s="2">
        <v>7.1855120777361517E-2</v>
      </c>
      <c r="Q18" s="2">
        <v>0.1878113172691965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158.13346503732816</v>
      </c>
      <c r="D21" s="80">
        <v>134.49678512641526</v>
      </c>
      <c r="E21" s="80">
        <v>117.58171287632854</v>
      </c>
      <c r="F21" s="80">
        <v>134.97421649633361</v>
      </c>
      <c r="G21" s="80">
        <v>132.27188070867066</v>
      </c>
      <c r="H21" s="80">
        <v>139.73140235484297</v>
      </c>
      <c r="I21" s="80">
        <v>130.07554440293913</v>
      </c>
      <c r="J21" s="80">
        <v>128.93343990544244</v>
      </c>
      <c r="K21" s="80">
        <v>120.81295276906245</v>
      </c>
      <c r="L21" s="80">
        <v>91.683234789399421</v>
      </c>
      <c r="M21" s="80">
        <v>70.415457140749737</v>
      </c>
      <c r="N21" s="80">
        <v>89.58900366838165</v>
      </c>
      <c r="O21" s="80">
        <v>72.811745522980502</v>
      </c>
      <c r="P21" s="80">
        <v>71.106221469919646</v>
      </c>
      <c r="Q21" s="80">
        <v>74.822013307574025</v>
      </c>
      <c r="R21" s="80">
        <v>69.299641079409895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158.13346503732816</v>
      </c>
      <c r="D30" s="3">
        <v>134.49678512641526</v>
      </c>
      <c r="E30" s="3">
        <v>117.58171287632854</v>
      </c>
      <c r="F30" s="3">
        <v>134.97421649633361</v>
      </c>
      <c r="G30" s="3">
        <v>132.27188070867066</v>
      </c>
      <c r="H30" s="3">
        <v>139.73140235484297</v>
      </c>
      <c r="I30" s="3">
        <v>130.07554440293913</v>
      </c>
      <c r="J30" s="3">
        <v>128.93343990544244</v>
      </c>
      <c r="K30" s="3">
        <v>120.81295276906245</v>
      </c>
      <c r="L30" s="3">
        <v>91.683234789399421</v>
      </c>
      <c r="M30" s="3">
        <v>70.415457140749737</v>
      </c>
      <c r="N30" s="3">
        <v>89.58900366838165</v>
      </c>
      <c r="O30" s="3">
        <v>72.811745522980502</v>
      </c>
      <c r="P30" s="3">
        <v>71.106221469919646</v>
      </c>
      <c r="Q30" s="3">
        <v>74.822013307574025</v>
      </c>
      <c r="R30" s="3">
        <v>69.299641079409895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61.011371870274353</v>
      </c>
      <c r="D34" s="2">
        <v>24.524153777615417</v>
      </c>
      <c r="E34" s="2">
        <v>22.310934889309728</v>
      </c>
      <c r="F34" s="2">
        <v>26.199787458151473</v>
      </c>
      <c r="G34" s="2">
        <v>26.523455656015251</v>
      </c>
      <c r="H34" s="2">
        <v>30.743472861453643</v>
      </c>
      <c r="I34" s="2">
        <v>35.591782352177283</v>
      </c>
      <c r="J34" s="2">
        <v>36.412215890252554</v>
      </c>
      <c r="K34" s="2">
        <v>33.161630035812088</v>
      </c>
      <c r="L34" s="2">
        <v>24.505524451385487</v>
      </c>
      <c r="M34" s="2">
        <v>34.820517919206871</v>
      </c>
      <c r="N34" s="2">
        <v>30.591669481665456</v>
      </c>
      <c r="O34" s="2">
        <v>31.680392641205582</v>
      </c>
      <c r="P34" s="2">
        <v>29.455507568666174</v>
      </c>
      <c r="Q34" s="2">
        <v>26.484673242092452</v>
      </c>
      <c r="R34" s="2">
        <v>19.004403520195794</v>
      </c>
    </row>
    <row r="35" spans="1:18" ht="11.25" customHeight="1" x14ac:dyDescent="0.25">
      <c r="A35" s="59" t="s">
        <v>145</v>
      </c>
      <c r="B35" s="60" t="s">
        <v>146</v>
      </c>
      <c r="C35" s="2">
        <v>4.8379729538601448E-4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6.2215822819138202E-3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4.8379729538601448E-4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6.2215822819138202E-3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0.42320853606391695</v>
      </c>
      <c r="D38" s="2">
        <v>0.56536023109089328</v>
      </c>
      <c r="E38" s="2">
        <v>0.37561074975894365</v>
      </c>
      <c r="F38" s="2">
        <v>0.1796054562381858</v>
      </c>
      <c r="G38" s="2">
        <v>0</v>
      </c>
      <c r="H38" s="2">
        <v>0.28227756230464868</v>
      </c>
      <c r="I38" s="2">
        <v>0.3116972207579804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3.1578925402351246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0.42320853606391695</v>
      </c>
      <c r="D41" s="1">
        <v>0.56536023109089328</v>
      </c>
      <c r="E41" s="1">
        <v>0.37561074975894365</v>
      </c>
      <c r="F41" s="1">
        <v>0.1796054562381858</v>
      </c>
      <c r="G41" s="1">
        <v>0</v>
      </c>
      <c r="H41" s="1">
        <v>0.28227756230464868</v>
      </c>
      <c r="I41" s="1">
        <v>0.3116972207579804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3.1578925402351246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40.44069832315612</v>
      </c>
      <c r="D43" s="2">
        <v>40.681244011955975</v>
      </c>
      <c r="E43" s="2">
        <v>37.169197426840839</v>
      </c>
      <c r="F43" s="2">
        <v>37.508286649136572</v>
      </c>
      <c r="G43" s="2">
        <v>37.788699655378259</v>
      </c>
      <c r="H43" s="2">
        <v>27.134570429566459</v>
      </c>
      <c r="I43" s="2">
        <v>26.814515548433203</v>
      </c>
      <c r="J43" s="2">
        <v>29.56003817651964</v>
      </c>
      <c r="K43" s="2">
        <v>26.572805416678861</v>
      </c>
      <c r="L43" s="2">
        <v>10.754749911194727</v>
      </c>
      <c r="M43" s="2">
        <v>14.122064585338549</v>
      </c>
      <c r="N43" s="2">
        <v>13.58308962648054</v>
      </c>
      <c r="O43" s="2">
        <v>15.987497782712168</v>
      </c>
      <c r="P43" s="2">
        <v>14.469127591975386</v>
      </c>
      <c r="Q43" s="2">
        <v>15.88652455646746</v>
      </c>
      <c r="R43" s="2">
        <v>16.234655002990625</v>
      </c>
    </row>
    <row r="44" spans="1:18" ht="11.25" customHeight="1" x14ac:dyDescent="0.25">
      <c r="A44" s="59" t="s">
        <v>149</v>
      </c>
      <c r="B44" s="60" t="s">
        <v>59</v>
      </c>
      <c r="C44" s="2">
        <v>56.257702510538394</v>
      </c>
      <c r="D44" s="2">
        <v>68.726027105752976</v>
      </c>
      <c r="E44" s="2">
        <v>57.725969810419024</v>
      </c>
      <c r="F44" s="2">
        <v>52.641686941570079</v>
      </c>
      <c r="G44" s="2">
        <v>49.544138998225364</v>
      </c>
      <c r="H44" s="2">
        <v>62.491761593838326</v>
      </c>
      <c r="I44" s="2">
        <v>65.395043296935313</v>
      </c>
      <c r="J44" s="2">
        <v>60.677393871905167</v>
      </c>
      <c r="K44" s="2">
        <v>46.329898873316459</v>
      </c>
      <c r="L44" s="2">
        <v>45.924262414125828</v>
      </c>
      <c r="M44" s="2">
        <v>15.603483416370235</v>
      </c>
      <c r="N44" s="2">
        <v>39.560399707133477</v>
      </c>
      <c r="O44" s="2">
        <v>23.465271364870382</v>
      </c>
      <c r="P44" s="2">
        <v>25.945419094953834</v>
      </c>
      <c r="Q44" s="2">
        <v>28.406890175572503</v>
      </c>
      <c r="R44" s="2">
        <v>30.056657801132609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18.444849991237312</v>
      </c>
      <c r="G45" s="2">
        <v>18.415586399051783</v>
      </c>
      <c r="H45" s="2">
        <v>19.079319907679889</v>
      </c>
      <c r="I45" s="2">
        <v>1.9625059846353596</v>
      </c>
      <c r="J45" s="2">
        <v>2.2775703844831705</v>
      </c>
      <c r="K45" s="2">
        <v>14.748618443255035</v>
      </c>
      <c r="L45" s="2">
        <v>10.498698012693378</v>
      </c>
      <c r="M45" s="2">
        <v>5.8693912198340907</v>
      </c>
      <c r="N45" s="2">
        <v>5.8538448531021787</v>
      </c>
      <c r="O45" s="2">
        <v>1.6785837341923666</v>
      </c>
      <c r="P45" s="2">
        <v>1.2361672143242537</v>
      </c>
      <c r="Q45" s="2">
        <v>0.88603279320647843</v>
      </c>
      <c r="R45" s="2">
        <v>4.0039247550908783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18.444849991237312</v>
      </c>
      <c r="G49" s="1">
        <v>18.404502350176436</v>
      </c>
      <c r="H49" s="1">
        <v>19.079319907679889</v>
      </c>
      <c r="I49" s="1">
        <v>1.9625059846353596</v>
      </c>
      <c r="J49" s="1">
        <v>2.2775703844831705</v>
      </c>
      <c r="K49" s="1">
        <v>14.748618443255035</v>
      </c>
      <c r="L49" s="1">
        <v>10.498698012693378</v>
      </c>
      <c r="M49" s="1">
        <v>5.8693912198340907</v>
      </c>
      <c r="N49" s="1">
        <v>5.8538448531021787</v>
      </c>
      <c r="O49" s="1">
        <v>1.3322604222316292</v>
      </c>
      <c r="P49" s="1">
        <v>1.1281141298000659</v>
      </c>
      <c r="Q49" s="1">
        <v>0.88603279320647843</v>
      </c>
      <c r="R49" s="1">
        <v>4.0039247550908783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1.1084048875347485E-2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0.34632331196073746</v>
      </c>
      <c r="P51" s="1">
        <v>0.10805308452418783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390.12902789520672</v>
      </c>
      <c r="D52" s="80">
        <v>437.31721013109035</v>
      </c>
      <c r="E52" s="80">
        <v>392.70920167697375</v>
      </c>
      <c r="F52" s="80">
        <v>378.31118198219247</v>
      </c>
      <c r="G52" s="80">
        <v>380.49900328950145</v>
      </c>
      <c r="H52" s="80">
        <v>383.56807958976549</v>
      </c>
      <c r="I52" s="80">
        <v>387.17968754642965</v>
      </c>
      <c r="J52" s="80">
        <v>387.51250854090347</v>
      </c>
      <c r="K52" s="80">
        <v>358.93249092750222</v>
      </c>
      <c r="L52" s="80">
        <v>440.81246202517963</v>
      </c>
      <c r="M52" s="80">
        <v>599.3624020006248</v>
      </c>
      <c r="N52" s="80">
        <v>648.06147916158727</v>
      </c>
      <c r="O52" s="80">
        <v>571.77608120216735</v>
      </c>
      <c r="P52" s="80">
        <v>601.10053746521623</v>
      </c>
      <c r="Q52" s="80">
        <v>583.62040586853698</v>
      </c>
      <c r="R52" s="80">
        <v>565.63155329545839</v>
      </c>
    </row>
    <row r="53" spans="1:18" ht="11.25" customHeight="1" x14ac:dyDescent="0.25">
      <c r="A53" s="56" t="s">
        <v>74</v>
      </c>
      <c r="B53" s="57" t="s">
        <v>75</v>
      </c>
      <c r="C53" s="3">
        <v>389.29657277611909</v>
      </c>
      <c r="D53" s="3">
        <v>435.79150044956418</v>
      </c>
      <c r="E53" s="3">
        <v>391.1044834697945</v>
      </c>
      <c r="F53" s="3">
        <v>376.64236197975197</v>
      </c>
      <c r="G53" s="3">
        <v>379.27579147545475</v>
      </c>
      <c r="H53" s="3">
        <v>383.04411653111191</v>
      </c>
      <c r="I53" s="3">
        <v>386.24143736730815</v>
      </c>
      <c r="J53" s="3">
        <v>386.37711965973745</v>
      </c>
      <c r="K53" s="3">
        <v>357.65442010791088</v>
      </c>
      <c r="L53" s="3">
        <v>439.63890317108195</v>
      </c>
      <c r="M53" s="3">
        <v>598.44887436760121</v>
      </c>
      <c r="N53" s="3">
        <v>647.2785130292508</v>
      </c>
      <c r="O53" s="3">
        <v>571.17023152653849</v>
      </c>
      <c r="P53" s="3">
        <v>600.9312600243519</v>
      </c>
      <c r="Q53" s="3">
        <v>583.25860001543845</v>
      </c>
      <c r="R53" s="3">
        <v>565.03997881885414</v>
      </c>
    </row>
    <row r="54" spans="1:18" ht="11.25" customHeight="1" x14ac:dyDescent="0.25">
      <c r="A54" s="56" t="s">
        <v>152</v>
      </c>
      <c r="B54" s="57" t="s">
        <v>153</v>
      </c>
      <c r="C54" s="3">
        <v>0.83245511908761127</v>
      </c>
      <c r="D54" s="3">
        <v>1.525709681526153</v>
      </c>
      <c r="E54" s="3">
        <v>1.6047182071792612</v>
      </c>
      <c r="F54" s="3">
        <v>1.6688200024405242</v>
      </c>
      <c r="G54" s="3">
        <v>1.2232118140467139</v>
      </c>
      <c r="H54" s="3">
        <v>0.52396305865360138</v>
      </c>
      <c r="I54" s="3">
        <v>0.93825017912148478</v>
      </c>
      <c r="J54" s="3">
        <v>1.1353888811660331</v>
      </c>
      <c r="K54" s="3">
        <v>1.2780708195913468</v>
      </c>
      <c r="L54" s="3">
        <v>1.1735588540976558</v>
      </c>
      <c r="M54" s="3">
        <v>0.91352763302362894</v>
      </c>
      <c r="N54" s="3">
        <v>0.78296613233646739</v>
      </c>
      <c r="O54" s="3">
        <v>0.60584967562885006</v>
      </c>
      <c r="P54" s="3">
        <v>0.16927744086433386</v>
      </c>
      <c r="Q54" s="3">
        <v>0.36180585309851482</v>
      </c>
      <c r="R54" s="3">
        <v>0.59157447660420859</v>
      </c>
    </row>
    <row r="55" spans="1:18" ht="11.25" customHeight="1" x14ac:dyDescent="0.25">
      <c r="A55" s="59" t="s">
        <v>76</v>
      </c>
      <c r="B55" s="60" t="s">
        <v>77</v>
      </c>
      <c r="C55" s="2">
        <v>0.12716886505858244</v>
      </c>
      <c r="D55" s="2">
        <v>0.12137486099143445</v>
      </c>
      <c r="E55" s="2">
        <v>0.1168496002600091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7.6282596205333765E-3</v>
      </c>
      <c r="O55" s="2">
        <v>6.7716538097620117E-3</v>
      </c>
      <c r="P55" s="2">
        <v>1.4973345906965272E-3</v>
      </c>
      <c r="Q55" s="2">
        <v>3.4967647206923923E-3</v>
      </c>
      <c r="R55" s="2">
        <v>5.1090748362972796E-3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2.7390316211480917E-2</v>
      </c>
      <c r="D57" s="2">
        <v>2.6385349239215001E-2</v>
      </c>
      <c r="E57" s="2">
        <v>2.6959693046830834E-2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0.67789593781754787</v>
      </c>
      <c r="D58" s="2">
        <v>1.3779494712955036</v>
      </c>
      <c r="E58" s="2">
        <v>1.4609089138724212</v>
      </c>
      <c r="F58" s="2">
        <v>1.6688200024405242</v>
      </c>
      <c r="G58" s="2">
        <v>1.2232118140467139</v>
      </c>
      <c r="H58" s="2">
        <v>0.52396305865360138</v>
      </c>
      <c r="I58" s="2">
        <v>0.93825017912148478</v>
      </c>
      <c r="J58" s="2">
        <v>1.1353888811660331</v>
      </c>
      <c r="K58" s="2">
        <v>1.2780708195913468</v>
      </c>
      <c r="L58" s="2">
        <v>1.1735588540976558</v>
      </c>
      <c r="M58" s="2">
        <v>0.91352763302362894</v>
      </c>
      <c r="N58" s="2">
        <v>0.77533787271593402</v>
      </c>
      <c r="O58" s="2">
        <v>0.59907802181908809</v>
      </c>
      <c r="P58" s="2">
        <v>0.16778010627363732</v>
      </c>
      <c r="Q58" s="2">
        <v>0.35830908837782244</v>
      </c>
      <c r="R58" s="2">
        <v>0.58646540176791129</v>
      </c>
    </row>
    <row r="59" spans="1:18" ht="11.25" customHeight="1" x14ac:dyDescent="0.25">
      <c r="A59" s="81" t="s">
        <v>349</v>
      </c>
      <c r="B59" s="54">
        <v>7200</v>
      </c>
      <c r="C59" s="80">
        <v>6.6563531855623956E-3</v>
      </c>
      <c r="D59" s="80">
        <v>2.508884943270063E-3</v>
      </c>
      <c r="E59" s="80">
        <v>9.3981365491047127E-3</v>
      </c>
      <c r="F59" s="80">
        <v>0.52088481096327732</v>
      </c>
      <c r="G59" s="80">
        <v>0.31395153277213506</v>
      </c>
      <c r="H59" s="80">
        <v>0.32644531886491851</v>
      </c>
      <c r="I59" s="80">
        <v>0.36559957555816275</v>
      </c>
      <c r="J59" s="80">
        <v>0.44139782118131016</v>
      </c>
      <c r="K59" s="80">
        <v>1.9599958206485137</v>
      </c>
      <c r="L59" s="80">
        <v>1.7086198610725938</v>
      </c>
      <c r="M59" s="80">
        <v>1.6280684845705655</v>
      </c>
      <c r="N59" s="80">
        <v>1.589395972308788</v>
      </c>
      <c r="O59" s="80">
        <v>1.5729276423431804</v>
      </c>
      <c r="P59" s="80">
        <v>10.825383517403711</v>
      </c>
      <c r="Q59" s="80">
        <v>10.171810952834155</v>
      </c>
      <c r="R59" s="80">
        <v>11.337347545743018</v>
      </c>
    </row>
    <row r="60" spans="1:18" ht="11.25" customHeight="1" x14ac:dyDescent="0.25">
      <c r="A60" s="56" t="s">
        <v>97</v>
      </c>
      <c r="B60" s="57" t="s">
        <v>98</v>
      </c>
      <c r="C60" s="3">
        <v>6.6563531855623956E-3</v>
      </c>
      <c r="D60" s="3">
        <v>2.508884943270063E-3</v>
      </c>
      <c r="E60" s="3">
        <v>9.3981365491047127E-3</v>
      </c>
      <c r="F60" s="3">
        <v>7.0638932621341606E-3</v>
      </c>
      <c r="G60" s="3">
        <v>1.5043148265450461E-2</v>
      </c>
      <c r="H60" s="3">
        <v>1.0873992581673127E-2</v>
      </c>
      <c r="I60" s="3">
        <v>1.4808323814273733E-2</v>
      </c>
      <c r="J60" s="3">
        <v>6.9047099423016414E-2</v>
      </c>
      <c r="K60" s="3">
        <v>1.9599958206485137</v>
      </c>
      <c r="L60" s="3">
        <v>1.7086198610725938</v>
      </c>
      <c r="M60" s="3">
        <v>1.6280684845705655</v>
      </c>
      <c r="N60" s="3">
        <v>1.589395972308788</v>
      </c>
      <c r="O60" s="3">
        <v>1.5729276423431804</v>
      </c>
      <c r="P60" s="3">
        <v>10.825383517403711</v>
      </c>
      <c r="Q60" s="3">
        <v>10.171810952834155</v>
      </c>
      <c r="R60" s="3">
        <v>11.337347545743018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0.51382091770114313</v>
      </c>
      <c r="G61" s="3">
        <v>0.29890838450668461</v>
      </c>
      <c r="H61" s="3">
        <v>0.31557132628324536</v>
      </c>
      <c r="I61" s="3">
        <v>0.35079125174388903</v>
      </c>
      <c r="J61" s="3">
        <v>0.37235072175829376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1.5739371105552691</v>
      </c>
      <c r="D64" s="82">
        <v>1.5808653059074722</v>
      </c>
      <c r="E64" s="82">
        <v>1.5092930324379878</v>
      </c>
      <c r="F64" s="82">
        <v>2.3219276003215645</v>
      </c>
      <c r="G64" s="82">
        <v>2.0154736389030692</v>
      </c>
      <c r="H64" s="82">
        <v>11.709226057247438</v>
      </c>
      <c r="I64" s="82">
        <v>3.3488732979815805</v>
      </c>
      <c r="J64" s="82">
        <v>3.186427723393793</v>
      </c>
      <c r="K64" s="82">
        <v>2.852288600905275</v>
      </c>
      <c r="L64" s="82">
        <v>2.4900598364626587</v>
      </c>
      <c r="M64" s="82">
        <v>2.7371919929418715</v>
      </c>
      <c r="N64" s="82">
        <v>2.8081225861481598</v>
      </c>
      <c r="O64" s="82">
        <v>0.64663018420358276</v>
      </c>
      <c r="P64" s="82">
        <v>2.1785686498868442</v>
      </c>
      <c r="Q64" s="82">
        <v>2.0967157058350741</v>
      </c>
      <c r="R64" s="82">
        <v>1.8755881402401355</v>
      </c>
    </row>
    <row r="65" spans="1:18" ht="11.25" customHeight="1" x14ac:dyDescent="0.25">
      <c r="A65" s="72" t="s">
        <v>350</v>
      </c>
      <c r="B65" s="73" t="s">
        <v>83</v>
      </c>
      <c r="C65" s="83">
        <v>1.5739371105552691</v>
      </c>
      <c r="D65" s="83">
        <v>1.5808653059074722</v>
      </c>
      <c r="E65" s="83">
        <v>1.5092930324379878</v>
      </c>
      <c r="F65" s="83">
        <v>1.7224027615324853</v>
      </c>
      <c r="G65" s="83">
        <v>1.5527300092491105</v>
      </c>
      <c r="H65" s="83">
        <v>11.286331085699677</v>
      </c>
      <c r="I65" s="83">
        <v>2.9142472996024074</v>
      </c>
      <c r="J65" s="83">
        <v>2.7397692317340505</v>
      </c>
      <c r="K65" s="83">
        <v>2.8429271323316514</v>
      </c>
      <c r="L65" s="83">
        <v>2.4712425770667643</v>
      </c>
      <c r="M65" s="83">
        <v>2.7012570677307659</v>
      </c>
      <c r="N65" s="83">
        <v>2.7495811549738578</v>
      </c>
      <c r="O65" s="83">
        <v>0.55853353600793187</v>
      </c>
      <c r="P65" s="83">
        <v>2.0780665864417824</v>
      </c>
      <c r="Q65" s="83">
        <v>1.9118508809660189</v>
      </c>
      <c r="R65" s="83">
        <v>1.6676786192748627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5.5951779179038132E-2</v>
      </c>
      <c r="G67" s="83">
        <v>5.2865148805039446E-2</v>
      </c>
      <c r="H67" s="83">
        <v>1.067255227437839E-2</v>
      </c>
      <c r="I67" s="83">
        <v>5.2032112173967228E-2</v>
      </c>
      <c r="J67" s="83">
        <v>5.1536856851201511E-2</v>
      </c>
      <c r="K67" s="83">
        <v>9.3614685736236672E-3</v>
      </c>
      <c r="L67" s="83">
        <v>1.8817259395894358E-2</v>
      </c>
      <c r="M67" s="83">
        <v>3.5934925211105723E-2</v>
      </c>
      <c r="N67" s="83">
        <v>5.8541431174302008E-2</v>
      </c>
      <c r="O67" s="83">
        <v>8.8096648195650898E-2</v>
      </c>
      <c r="P67" s="83">
        <v>0.10050206344506192</v>
      </c>
      <c r="Q67" s="83">
        <v>0.18486482486905514</v>
      </c>
      <c r="R67" s="83">
        <v>0.20790952096527274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0.54357305961004121</v>
      </c>
      <c r="G68" s="83">
        <v>0.32593436784659446</v>
      </c>
      <c r="H68" s="83">
        <v>0.34413449002824631</v>
      </c>
      <c r="I68" s="83">
        <v>0.38259388620520612</v>
      </c>
      <c r="J68" s="83">
        <v>0.39512163480854101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8.394411300232503E-2</v>
      </c>
      <c r="H69" s="83">
        <v>6.8087929245136236E-2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8.394411300232503E-2</v>
      </c>
      <c r="H73" s="84">
        <v>6.8087929245136236E-2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288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8900.8810091590658</v>
      </c>
      <c r="D2" s="79">
        <v>8750.7469952130068</v>
      </c>
      <c r="E2" s="79">
        <v>8594.306434074686</v>
      </c>
      <c r="F2" s="79">
        <v>7523.0268853040816</v>
      </c>
      <c r="G2" s="79">
        <v>6980.3210493600036</v>
      </c>
      <c r="H2" s="79">
        <v>6607.385146495566</v>
      </c>
      <c r="I2" s="79">
        <v>6140.7765918058394</v>
      </c>
      <c r="J2" s="79">
        <v>6074.0943972610803</v>
      </c>
      <c r="K2" s="79">
        <v>5523.3864434218949</v>
      </c>
      <c r="L2" s="79">
        <v>5035.2277403610933</v>
      </c>
      <c r="M2" s="79">
        <v>5203.0742490070579</v>
      </c>
      <c r="N2" s="79">
        <v>5587.0381375834595</v>
      </c>
      <c r="O2" s="79">
        <v>5050.1846018591323</v>
      </c>
      <c r="P2" s="79">
        <v>5147.5468350872752</v>
      </c>
      <c r="Q2" s="79">
        <v>4834.2166408923367</v>
      </c>
      <c r="R2" s="79">
        <v>4925.427341485045</v>
      </c>
    </row>
    <row r="3" spans="1:18" ht="11.25" customHeight="1" x14ac:dyDescent="0.25">
      <c r="A3" s="53" t="s">
        <v>2</v>
      </c>
      <c r="B3" s="54" t="s">
        <v>3</v>
      </c>
      <c r="C3" s="80">
        <v>2004.9979428785521</v>
      </c>
      <c r="D3" s="80">
        <v>1856.3690136001087</v>
      </c>
      <c r="E3" s="80">
        <v>1727.6839746508172</v>
      </c>
      <c r="F3" s="80">
        <v>1353.5952405673581</v>
      </c>
      <c r="G3" s="80">
        <v>1136.4556897158088</v>
      </c>
      <c r="H3" s="80">
        <v>1229.1669868488932</v>
      </c>
      <c r="I3" s="80">
        <v>1120.2452306856239</v>
      </c>
      <c r="J3" s="80">
        <v>1171.1533871850693</v>
      </c>
      <c r="K3" s="80">
        <v>864.76156958808235</v>
      </c>
      <c r="L3" s="80">
        <v>416.42913126020062</v>
      </c>
      <c r="M3" s="80">
        <v>438.06689029074579</v>
      </c>
      <c r="N3" s="80">
        <v>569.16938309771842</v>
      </c>
      <c r="O3" s="80">
        <v>513.28766560517988</v>
      </c>
      <c r="P3" s="80">
        <v>352.87926225411394</v>
      </c>
      <c r="Q3" s="80">
        <v>439.05860142111652</v>
      </c>
      <c r="R3" s="80">
        <v>454.28023189376802</v>
      </c>
    </row>
    <row r="4" spans="1:18" ht="11.25" customHeight="1" x14ac:dyDescent="0.25">
      <c r="A4" s="56" t="s">
        <v>125</v>
      </c>
      <c r="B4" s="57" t="s">
        <v>126</v>
      </c>
      <c r="C4" s="3">
        <v>1660.4994480650535</v>
      </c>
      <c r="D4" s="3">
        <v>1658.6699159484763</v>
      </c>
      <c r="E4" s="3">
        <v>1512.6809858338668</v>
      </c>
      <c r="F4" s="3">
        <v>1109.4359512345654</v>
      </c>
      <c r="G4" s="3">
        <v>921.19906444014919</v>
      </c>
      <c r="H4" s="3">
        <v>994.35854517575626</v>
      </c>
      <c r="I4" s="3">
        <v>839.89746863409232</v>
      </c>
      <c r="J4" s="3">
        <v>928.81882187040389</v>
      </c>
      <c r="K4" s="3">
        <v>718.10033031240982</v>
      </c>
      <c r="L4" s="3">
        <v>403.77130353375037</v>
      </c>
      <c r="M4" s="3">
        <v>426.58333010784537</v>
      </c>
      <c r="N4" s="3">
        <v>544.4423830511364</v>
      </c>
      <c r="O4" s="3">
        <v>502.83096018599304</v>
      </c>
      <c r="P4" s="3">
        <v>345.44774339015964</v>
      </c>
      <c r="Q4" s="3">
        <v>395.64693201145877</v>
      </c>
      <c r="R4" s="3">
        <v>407.49359081971517</v>
      </c>
    </row>
    <row r="5" spans="1:18" ht="11.25" customHeight="1" x14ac:dyDescent="0.25">
      <c r="A5" s="59" t="s">
        <v>127</v>
      </c>
      <c r="B5" s="60" t="s">
        <v>128</v>
      </c>
      <c r="C5" s="2">
        <v>579.55142563295783</v>
      </c>
      <c r="D5" s="2">
        <v>728.9662573269095</v>
      </c>
      <c r="E5" s="2">
        <v>656.05726138209445</v>
      </c>
      <c r="F5" s="2">
        <v>574.20956909565029</v>
      </c>
      <c r="G5" s="2">
        <v>428.70394471964158</v>
      </c>
      <c r="H5" s="2">
        <v>476.19099453909928</v>
      </c>
      <c r="I5" s="2">
        <v>374.99223087052911</v>
      </c>
      <c r="J5" s="2">
        <v>401.11682578069588</v>
      </c>
      <c r="K5" s="2">
        <v>384.62193688198607</v>
      </c>
      <c r="L5" s="2">
        <v>201.18759903348413</v>
      </c>
      <c r="M5" s="2">
        <v>238.30338640893291</v>
      </c>
      <c r="N5" s="2">
        <v>328.37198129134663</v>
      </c>
      <c r="O5" s="2">
        <v>361.57845164969973</v>
      </c>
      <c r="P5" s="2">
        <v>224.88894349708679</v>
      </c>
      <c r="Q5" s="2">
        <v>283.53632598939441</v>
      </c>
      <c r="R5" s="2">
        <v>277.86960650637076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3.1130089631742517</v>
      </c>
      <c r="K6" s="1">
        <v>5.2993839866854762</v>
      </c>
      <c r="L6" s="1">
        <v>0.39388306267511225</v>
      </c>
      <c r="M6" s="1">
        <v>0.40982792333198703</v>
      </c>
      <c r="N6" s="1">
        <v>3.8854878196345797</v>
      </c>
      <c r="O6" s="1">
        <v>0.64079754470226113</v>
      </c>
      <c r="P6" s="1">
        <v>2.5839908183273952</v>
      </c>
      <c r="Q6" s="1">
        <v>1.717951997518208</v>
      </c>
      <c r="R6" s="1">
        <v>0.72472170142654646</v>
      </c>
    </row>
    <row r="7" spans="1:18" ht="11.25" customHeight="1" x14ac:dyDescent="0.25">
      <c r="A7" s="61" t="s">
        <v>6</v>
      </c>
      <c r="B7" s="62" t="s">
        <v>7</v>
      </c>
      <c r="C7" s="1">
        <v>29.180331766999107</v>
      </c>
      <c r="D7" s="1">
        <v>77.663955274614466</v>
      </c>
      <c r="E7" s="1">
        <v>15.817447647524055</v>
      </c>
      <c r="F7" s="1">
        <v>0</v>
      </c>
      <c r="G7" s="1">
        <v>6.6301005933761576</v>
      </c>
      <c r="H7" s="1">
        <v>23.178520841430018</v>
      </c>
      <c r="I7" s="1">
        <v>11.98968288513688</v>
      </c>
      <c r="J7" s="1">
        <v>57.443201367555787</v>
      </c>
      <c r="K7" s="1">
        <v>3.5347549704281911</v>
      </c>
      <c r="L7" s="1">
        <v>4.2811327778057082</v>
      </c>
      <c r="M7" s="1">
        <v>1.8305745800335187</v>
      </c>
      <c r="N7" s="1">
        <v>5.7078618617605636</v>
      </c>
      <c r="O7" s="1">
        <v>0.11150349452756358</v>
      </c>
      <c r="P7" s="1">
        <v>0.52122867012436569</v>
      </c>
      <c r="Q7" s="1">
        <v>0.18917596773802431</v>
      </c>
      <c r="R7" s="1">
        <v>9.7359724923488281E-2</v>
      </c>
    </row>
    <row r="8" spans="1:18" ht="11.25" customHeight="1" x14ac:dyDescent="0.25">
      <c r="A8" s="61" t="s">
        <v>8</v>
      </c>
      <c r="B8" s="62" t="s">
        <v>9</v>
      </c>
      <c r="C8" s="1">
        <v>550.37109386595876</v>
      </c>
      <c r="D8" s="1">
        <v>651.30230205229509</v>
      </c>
      <c r="E8" s="1">
        <v>640.23981373457036</v>
      </c>
      <c r="F8" s="1">
        <v>574.20956909565029</v>
      </c>
      <c r="G8" s="1">
        <v>422.07384412626544</v>
      </c>
      <c r="H8" s="1">
        <v>438.04561782837033</v>
      </c>
      <c r="I8" s="1">
        <v>339.30326854713348</v>
      </c>
      <c r="J8" s="1">
        <v>340.56061544996584</v>
      </c>
      <c r="K8" s="1">
        <v>358.02472831305698</v>
      </c>
      <c r="L8" s="1">
        <v>184.2539036094901</v>
      </c>
      <c r="M8" s="1">
        <v>231.3429484123684</v>
      </c>
      <c r="N8" s="1">
        <v>311.44043351032639</v>
      </c>
      <c r="O8" s="1">
        <v>360.55990699161731</v>
      </c>
      <c r="P8" s="1">
        <v>219.91131744102529</v>
      </c>
      <c r="Q8" s="1">
        <v>279.48093723754653</v>
      </c>
      <c r="R8" s="1">
        <v>274.74814803787547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14.966855869298932</v>
      </c>
      <c r="I9" s="1">
        <v>23.699279438258774</v>
      </c>
      <c r="J9" s="1">
        <v>0</v>
      </c>
      <c r="K9" s="1">
        <v>17.763069611815411</v>
      </c>
      <c r="L9" s="1">
        <v>12.258679583513219</v>
      </c>
      <c r="M9" s="1">
        <v>4.7200354931989859</v>
      </c>
      <c r="N9" s="1">
        <v>7.3381980996250915</v>
      </c>
      <c r="O9" s="1">
        <v>0.26624361885255965</v>
      </c>
      <c r="P9" s="1">
        <v>1.8724065676097394</v>
      </c>
      <c r="Q9" s="1">
        <v>2.1482607865916874</v>
      </c>
      <c r="R9" s="1">
        <v>2.2993770421452497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5.7154718555999979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1080.9480224320957</v>
      </c>
      <c r="D11" s="2">
        <v>929.70365862156677</v>
      </c>
      <c r="E11" s="2">
        <v>850.90825259617236</v>
      </c>
      <c r="F11" s="2">
        <v>535.22638213891503</v>
      </c>
      <c r="G11" s="2">
        <v>492.49511972050766</v>
      </c>
      <c r="H11" s="2">
        <v>518.16755063665698</v>
      </c>
      <c r="I11" s="2">
        <v>464.90523776356326</v>
      </c>
      <c r="J11" s="2">
        <v>527.70199608970802</v>
      </c>
      <c r="K11" s="2">
        <v>333.47839343042381</v>
      </c>
      <c r="L11" s="2">
        <v>202.58370450026621</v>
      </c>
      <c r="M11" s="2">
        <v>188.27994369891246</v>
      </c>
      <c r="N11" s="2">
        <v>216.07040175978983</v>
      </c>
      <c r="O11" s="2">
        <v>141.25250853629333</v>
      </c>
      <c r="P11" s="2">
        <v>120.55879989307284</v>
      </c>
      <c r="Q11" s="2">
        <v>112.11060602206435</v>
      </c>
      <c r="R11" s="2">
        <v>129.62398431334441</v>
      </c>
    </row>
    <row r="12" spans="1:18" ht="11.25" customHeight="1" x14ac:dyDescent="0.25">
      <c r="A12" s="61" t="s">
        <v>14</v>
      </c>
      <c r="B12" s="62" t="s">
        <v>15</v>
      </c>
      <c r="C12" s="1">
        <v>1080.9480224320957</v>
      </c>
      <c r="D12" s="1">
        <v>929.70365862156677</v>
      </c>
      <c r="E12" s="1">
        <v>850.90825259617236</v>
      </c>
      <c r="F12" s="1">
        <v>535.22638213891503</v>
      </c>
      <c r="G12" s="1">
        <v>492.49511972050766</v>
      </c>
      <c r="H12" s="1">
        <v>518.16755063665698</v>
      </c>
      <c r="I12" s="1">
        <v>464.90523776356326</v>
      </c>
      <c r="J12" s="1">
        <v>527.70199608970802</v>
      </c>
      <c r="K12" s="1">
        <v>333.47839343042381</v>
      </c>
      <c r="L12" s="1">
        <v>202.58370450026621</v>
      </c>
      <c r="M12" s="1">
        <v>188.27994369891246</v>
      </c>
      <c r="N12" s="1">
        <v>216.07040175978983</v>
      </c>
      <c r="O12" s="1">
        <v>141.25250853629333</v>
      </c>
      <c r="P12" s="1">
        <v>120.55879989307284</v>
      </c>
      <c r="Q12" s="1">
        <v>112.11060602206435</v>
      </c>
      <c r="R12" s="1">
        <v>129.62398431334441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344.49849481349861</v>
      </c>
      <c r="D15" s="3">
        <v>197.69909765163254</v>
      </c>
      <c r="E15" s="3">
        <v>215.00298881695039</v>
      </c>
      <c r="F15" s="3">
        <v>244.15928933279261</v>
      </c>
      <c r="G15" s="3">
        <v>215.2566252756597</v>
      </c>
      <c r="H15" s="3">
        <v>234.808441673137</v>
      </c>
      <c r="I15" s="3">
        <v>280.3477620515315</v>
      </c>
      <c r="J15" s="3">
        <v>242.33456531466533</v>
      </c>
      <c r="K15" s="3">
        <v>146.6612392756725</v>
      </c>
      <c r="L15" s="3">
        <v>12.657827726450233</v>
      </c>
      <c r="M15" s="3">
        <v>11.483560182900421</v>
      </c>
      <c r="N15" s="3">
        <v>24.727000046581985</v>
      </c>
      <c r="O15" s="3">
        <v>10.456705419186799</v>
      </c>
      <c r="P15" s="3">
        <v>7.4315188639543202</v>
      </c>
      <c r="Q15" s="3">
        <v>43.411669409657769</v>
      </c>
      <c r="R15" s="3">
        <v>46.786641074052838</v>
      </c>
    </row>
    <row r="16" spans="1:18" ht="11.25" customHeight="1" x14ac:dyDescent="0.25">
      <c r="A16" s="59" t="s">
        <v>20</v>
      </c>
      <c r="B16" s="60" t="s">
        <v>21</v>
      </c>
      <c r="C16" s="2">
        <v>244.90760284505325</v>
      </c>
      <c r="D16" s="2">
        <v>104.27806873358514</v>
      </c>
      <c r="E16" s="2">
        <v>91.746552580537696</v>
      </c>
      <c r="F16" s="2">
        <v>112.16007478055309</v>
      </c>
      <c r="G16" s="2">
        <v>100.19016717874841</v>
      </c>
      <c r="H16" s="2">
        <v>106.46848917692832</v>
      </c>
      <c r="I16" s="2">
        <v>173.34553880405713</v>
      </c>
      <c r="J16" s="2">
        <v>139.56458379119209</v>
      </c>
      <c r="K16" s="2">
        <v>115.89788999705684</v>
      </c>
      <c r="L16" s="2">
        <v>1.3705575851919121</v>
      </c>
      <c r="M16" s="2">
        <v>3.310054533212837</v>
      </c>
      <c r="N16" s="2">
        <v>13.000099814405012</v>
      </c>
      <c r="O16" s="2">
        <v>0</v>
      </c>
      <c r="P16" s="2">
        <v>6.795880569435413</v>
      </c>
      <c r="Q16" s="2">
        <v>41.602142040252794</v>
      </c>
      <c r="R16" s="2">
        <v>46.786641074052838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99.590891968445362</v>
      </c>
      <c r="D18" s="2">
        <v>93.421028918047384</v>
      </c>
      <c r="E18" s="2">
        <v>123.2564362364127</v>
      </c>
      <c r="F18" s="2">
        <v>131.99921455223952</v>
      </c>
      <c r="G18" s="2">
        <v>115.06645809691128</v>
      </c>
      <c r="H18" s="2">
        <v>128.33995249620867</v>
      </c>
      <c r="I18" s="2">
        <v>107.0022232474744</v>
      </c>
      <c r="J18" s="2">
        <v>102.76998152347325</v>
      </c>
      <c r="K18" s="2">
        <v>30.763349278615657</v>
      </c>
      <c r="L18" s="2">
        <v>11.28727014125832</v>
      </c>
      <c r="M18" s="2">
        <v>8.1735056496875842</v>
      </c>
      <c r="N18" s="2">
        <v>11.726900232176975</v>
      </c>
      <c r="O18" s="2">
        <v>10.456705419186799</v>
      </c>
      <c r="P18" s="2">
        <v>0.63563829451890697</v>
      </c>
      <c r="Q18" s="2">
        <v>1.8095273694049756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2368.2776019188659</v>
      </c>
      <c r="D21" s="80">
        <v>2015.1223570215975</v>
      </c>
      <c r="E21" s="80">
        <v>1830.7739062752989</v>
      </c>
      <c r="F21" s="80">
        <v>1720.8893190428053</v>
      </c>
      <c r="G21" s="80">
        <v>1638.4441031644469</v>
      </c>
      <c r="H21" s="80">
        <v>1543.4036756151336</v>
      </c>
      <c r="I21" s="80">
        <v>1423.7711735879464</v>
      </c>
      <c r="J21" s="80">
        <v>1331.8836229269791</v>
      </c>
      <c r="K21" s="80">
        <v>1226.2729984895318</v>
      </c>
      <c r="L21" s="80">
        <v>932.19443835993968</v>
      </c>
      <c r="M21" s="80">
        <v>855.59613690727372</v>
      </c>
      <c r="N21" s="80">
        <v>768.60400900801915</v>
      </c>
      <c r="O21" s="80">
        <v>502.23806638278381</v>
      </c>
      <c r="P21" s="80">
        <v>484.95748062729888</v>
      </c>
      <c r="Q21" s="80">
        <v>381.48098631054143</v>
      </c>
      <c r="R21" s="80">
        <v>416.76836201268617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2368.2776019188659</v>
      </c>
      <c r="D30" s="3">
        <v>2015.1223570215975</v>
      </c>
      <c r="E30" s="3">
        <v>1830.7739062752989</v>
      </c>
      <c r="F30" s="3">
        <v>1720.8893190428053</v>
      </c>
      <c r="G30" s="3">
        <v>1638.4441031644469</v>
      </c>
      <c r="H30" s="3">
        <v>1543.4036756151336</v>
      </c>
      <c r="I30" s="3">
        <v>1423.7711735879464</v>
      </c>
      <c r="J30" s="3">
        <v>1331.8836229269791</v>
      </c>
      <c r="K30" s="3">
        <v>1226.2729984895318</v>
      </c>
      <c r="L30" s="3">
        <v>932.19443835993968</v>
      </c>
      <c r="M30" s="3">
        <v>855.59613690727372</v>
      </c>
      <c r="N30" s="3">
        <v>768.60400900801915</v>
      </c>
      <c r="O30" s="3">
        <v>502.23806638278381</v>
      </c>
      <c r="P30" s="3">
        <v>484.95748062729888</v>
      </c>
      <c r="Q30" s="3">
        <v>381.48098631054143</v>
      </c>
      <c r="R30" s="3">
        <v>416.76836201268617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780.42438080580962</v>
      </c>
      <c r="D34" s="2">
        <v>323.98461272804792</v>
      </c>
      <c r="E34" s="2">
        <v>305.82296710124643</v>
      </c>
      <c r="F34" s="2">
        <v>276.47486166007803</v>
      </c>
      <c r="G34" s="2">
        <v>263.31906295524976</v>
      </c>
      <c r="H34" s="2">
        <v>263.95312409399355</v>
      </c>
      <c r="I34" s="2">
        <v>261.53223490496674</v>
      </c>
      <c r="J34" s="2">
        <v>256.06103818916381</v>
      </c>
      <c r="K34" s="2">
        <v>263.60327140948533</v>
      </c>
      <c r="L34" s="2">
        <v>234.44375304515339</v>
      </c>
      <c r="M34" s="2">
        <v>243.30768071818878</v>
      </c>
      <c r="N34" s="2">
        <v>222.08419288268718</v>
      </c>
      <c r="O34" s="2">
        <v>162.134297377949</v>
      </c>
      <c r="P34" s="2">
        <v>144.45361824120042</v>
      </c>
      <c r="Q34" s="2">
        <v>143.84991404965274</v>
      </c>
      <c r="R34" s="2">
        <v>150.66066029321686</v>
      </c>
    </row>
    <row r="35" spans="1:18" ht="11.25" customHeight="1" x14ac:dyDescent="0.25">
      <c r="A35" s="59" t="s">
        <v>145</v>
      </c>
      <c r="B35" s="60" t="s">
        <v>146</v>
      </c>
      <c r="C35" s="2">
        <v>6.6949567530535992E-2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0.22067400243039501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6.6949567530535992E-2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0.22067400243039501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1.1280170777430356</v>
      </c>
      <c r="D38" s="2">
        <v>1.7091667419766912</v>
      </c>
      <c r="E38" s="2">
        <v>1.0922873851868695</v>
      </c>
      <c r="F38" s="2">
        <v>0.44820798417072738</v>
      </c>
      <c r="G38" s="2">
        <v>0</v>
      </c>
      <c r="H38" s="2">
        <v>0.42585401391869782</v>
      </c>
      <c r="I38" s="2">
        <v>0.3953718666056848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1.1280170777430356</v>
      </c>
      <c r="D41" s="1">
        <v>1.7091667419766912</v>
      </c>
      <c r="E41" s="1">
        <v>1.0922873851868695</v>
      </c>
      <c r="F41" s="1">
        <v>0.44820798417072738</v>
      </c>
      <c r="G41" s="1">
        <v>0</v>
      </c>
      <c r="H41" s="1">
        <v>0.42585401391869782</v>
      </c>
      <c r="I41" s="1">
        <v>0.3953718666056848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473.43798859642317</v>
      </c>
      <c r="D43" s="2">
        <v>440.24451984804705</v>
      </c>
      <c r="E43" s="2">
        <v>399.51339581904108</v>
      </c>
      <c r="F43" s="2">
        <v>344.3580441586775</v>
      </c>
      <c r="G43" s="2">
        <v>284.01561725519656</v>
      </c>
      <c r="H43" s="2">
        <v>277.18778309512646</v>
      </c>
      <c r="I43" s="2">
        <v>230.9407144806238</v>
      </c>
      <c r="J43" s="2">
        <v>270.71402160132561</v>
      </c>
      <c r="K43" s="2">
        <v>229.94043212360575</v>
      </c>
      <c r="L43" s="2">
        <v>212.60523064718043</v>
      </c>
      <c r="M43" s="2">
        <v>234.90460429217052</v>
      </c>
      <c r="N43" s="2">
        <v>192.34824619865603</v>
      </c>
      <c r="O43" s="2">
        <v>149.97171969051382</v>
      </c>
      <c r="P43" s="2">
        <v>159.50335540234582</v>
      </c>
      <c r="Q43" s="2">
        <v>83.432255104373851</v>
      </c>
      <c r="R43" s="2">
        <v>80.082235349028309</v>
      </c>
    </row>
    <row r="44" spans="1:18" ht="11.25" customHeight="1" x14ac:dyDescent="0.25">
      <c r="A44" s="59" t="s">
        <v>149</v>
      </c>
      <c r="B44" s="60" t="s">
        <v>59</v>
      </c>
      <c r="C44" s="2">
        <v>1113.2202658713593</v>
      </c>
      <c r="D44" s="2">
        <v>1249.1840577035259</v>
      </c>
      <c r="E44" s="2">
        <v>1124.3452559698246</v>
      </c>
      <c r="F44" s="2">
        <v>880.97715487622781</v>
      </c>
      <c r="G44" s="2">
        <v>920.78056867080863</v>
      </c>
      <c r="H44" s="2">
        <v>824.36251916502613</v>
      </c>
      <c r="I44" s="2">
        <v>884.7266106441599</v>
      </c>
      <c r="J44" s="2">
        <v>759.53678363019992</v>
      </c>
      <c r="K44" s="2">
        <v>611.01521075745654</v>
      </c>
      <c r="L44" s="2">
        <v>387.76235944671294</v>
      </c>
      <c r="M44" s="2">
        <v>324.94413828097078</v>
      </c>
      <c r="N44" s="2">
        <v>302.86177235412725</v>
      </c>
      <c r="O44" s="2">
        <v>173.78797568167232</v>
      </c>
      <c r="P44" s="2">
        <v>170.06523596405918</v>
      </c>
      <c r="Q44" s="2">
        <v>144.96342191371417</v>
      </c>
      <c r="R44" s="2">
        <v>150.74812423217935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218.6310503636513</v>
      </c>
      <c r="G45" s="2">
        <v>170.32885428319196</v>
      </c>
      <c r="H45" s="2">
        <v>177.4743952470688</v>
      </c>
      <c r="I45" s="2">
        <v>46.176241691590178</v>
      </c>
      <c r="J45" s="2">
        <v>45.351105503859372</v>
      </c>
      <c r="K45" s="2">
        <v>121.71408419898432</v>
      </c>
      <c r="L45" s="2">
        <v>97.383095220892869</v>
      </c>
      <c r="M45" s="2">
        <v>52.439713615943596</v>
      </c>
      <c r="N45" s="2">
        <v>51.309797572548618</v>
      </c>
      <c r="O45" s="2">
        <v>16.344073632648662</v>
      </c>
      <c r="P45" s="2">
        <v>10.935271019693488</v>
      </c>
      <c r="Q45" s="2">
        <v>9.2353952428007009</v>
      </c>
      <c r="R45" s="2">
        <v>35.277342138261623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218.6310503636513</v>
      </c>
      <c r="G49" s="1">
        <v>167.54387026955624</v>
      </c>
      <c r="H49" s="1">
        <v>177.4743952470688</v>
      </c>
      <c r="I49" s="1">
        <v>46.176241691590178</v>
      </c>
      <c r="J49" s="1">
        <v>45.351105503859372</v>
      </c>
      <c r="K49" s="1">
        <v>121.71408419898432</v>
      </c>
      <c r="L49" s="1">
        <v>97.383095220892869</v>
      </c>
      <c r="M49" s="1">
        <v>52.439713615943596</v>
      </c>
      <c r="N49" s="1">
        <v>51.309797572548618</v>
      </c>
      <c r="O49" s="1">
        <v>11.301748802264312</v>
      </c>
      <c r="P49" s="1">
        <v>9.9794215600944849</v>
      </c>
      <c r="Q49" s="1">
        <v>9.2353952428007009</v>
      </c>
      <c r="R49" s="1">
        <v>35.277342138261623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2.78498401363571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5.0423248303843504</v>
      </c>
      <c r="P51" s="1">
        <v>0.95584945959900214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4526.6843348486182</v>
      </c>
      <c r="D52" s="80">
        <v>4877.976974174494</v>
      </c>
      <c r="E52" s="80">
        <v>5034.5698541652418</v>
      </c>
      <c r="F52" s="80">
        <v>4443.7122808752702</v>
      </c>
      <c r="G52" s="80">
        <v>4201.5978531269229</v>
      </c>
      <c r="H52" s="80">
        <v>3831.5187244581084</v>
      </c>
      <c r="I52" s="80">
        <v>3593.5427358148463</v>
      </c>
      <c r="J52" s="80">
        <v>3566.3166163207088</v>
      </c>
      <c r="K52" s="80">
        <v>3410.7401264127111</v>
      </c>
      <c r="L52" s="80">
        <v>3669.6762425833335</v>
      </c>
      <c r="M52" s="80">
        <v>3894.4118992899785</v>
      </c>
      <c r="N52" s="80">
        <v>4221.7119446265333</v>
      </c>
      <c r="O52" s="80">
        <v>4007.7892216454325</v>
      </c>
      <c r="P52" s="80">
        <v>4273.8110475301519</v>
      </c>
      <c r="Q52" s="80">
        <v>3974.3921049237279</v>
      </c>
      <c r="R52" s="80">
        <v>4028.5173428177445</v>
      </c>
    </row>
    <row r="53" spans="1:18" ht="11.25" customHeight="1" x14ac:dyDescent="0.25">
      <c r="A53" s="56" t="s">
        <v>74</v>
      </c>
      <c r="B53" s="57" t="s">
        <v>75</v>
      </c>
      <c r="C53" s="3">
        <v>4129.8074727448138</v>
      </c>
      <c r="D53" s="3">
        <v>4431.4649494617306</v>
      </c>
      <c r="E53" s="3">
        <v>4557.64723356986</v>
      </c>
      <c r="F53" s="3">
        <v>4001.2934423065449</v>
      </c>
      <c r="G53" s="3">
        <v>3894.2530023669033</v>
      </c>
      <c r="H53" s="3">
        <v>3664.0667847550239</v>
      </c>
      <c r="I53" s="3">
        <v>3429.1510748868354</v>
      </c>
      <c r="J53" s="3">
        <v>3402.8047723543314</v>
      </c>
      <c r="K53" s="3">
        <v>3199.194784529428</v>
      </c>
      <c r="L53" s="3">
        <v>3472.925573022791</v>
      </c>
      <c r="M53" s="3">
        <v>3720.6051146486766</v>
      </c>
      <c r="N53" s="3">
        <v>4044.7690612151619</v>
      </c>
      <c r="O53" s="3">
        <v>3837.5904425039698</v>
      </c>
      <c r="P53" s="3">
        <v>4078.2368868103058</v>
      </c>
      <c r="Q53" s="3">
        <v>3740.4393177766597</v>
      </c>
      <c r="R53" s="3">
        <v>3787.5095751603149</v>
      </c>
    </row>
    <row r="54" spans="1:18" ht="11.25" customHeight="1" x14ac:dyDescent="0.25">
      <c r="A54" s="56" t="s">
        <v>152</v>
      </c>
      <c r="B54" s="57" t="s">
        <v>153</v>
      </c>
      <c r="C54" s="3">
        <v>396.8768621038044</v>
      </c>
      <c r="D54" s="3">
        <v>446.51202471276372</v>
      </c>
      <c r="E54" s="3">
        <v>476.92262059538211</v>
      </c>
      <c r="F54" s="3">
        <v>442.41883856872545</v>
      </c>
      <c r="G54" s="3">
        <v>307.3448507600196</v>
      </c>
      <c r="H54" s="3">
        <v>167.45193970308438</v>
      </c>
      <c r="I54" s="3">
        <v>164.39166092801071</v>
      </c>
      <c r="J54" s="3">
        <v>163.51184396637748</v>
      </c>
      <c r="K54" s="3">
        <v>211.5453418832831</v>
      </c>
      <c r="L54" s="3">
        <v>196.75066956054235</v>
      </c>
      <c r="M54" s="3">
        <v>173.80678464130199</v>
      </c>
      <c r="N54" s="3">
        <v>176.94288341137178</v>
      </c>
      <c r="O54" s="3">
        <v>170.19877914146269</v>
      </c>
      <c r="P54" s="3">
        <v>195.5741607198463</v>
      </c>
      <c r="Q54" s="3">
        <v>233.95278714706836</v>
      </c>
      <c r="R54" s="3">
        <v>241.00776765742978</v>
      </c>
    </row>
    <row r="55" spans="1:18" ht="11.25" customHeight="1" x14ac:dyDescent="0.25">
      <c r="A55" s="59" t="s">
        <v>76</v>
      </c>
      <c r="B55" s="60" t="s">
        <v>77</v>
      </c>
      <c r="C55" s="2">
        <v>1.3429856441918753</v>
      </c>
      <c r="D55" s="2">
        <v>1.1718482528562066</v>
      </c>
      <c r="E55" s="2">
        <v>1.0937325942754947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1.7239139688454255</v>
      </c>
      <c r="O55" s="2">
        <v>1.9023319769773701</v>
      </c>
      <c r="P55" s="2">
        <v>1.7299408261196616</v>
      </c>
      <c r="Q55" s="2">
        <v>2.2610962354464008</v>
      </c>
      <c r="R55" s="2">
        <v>2.081439902814759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0.28925949323326389</v>
      </c>
      <c r="D57" s="2">
        <v>0.25474488831057834</v>
      </c>
      <c r="E57" s="2">
        <v>0.25234741883043399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395.24461696637928</v>
      </c>
      <c r="D58" s="2">
        <v>445.08543157159693</v>
      </c>
      <c r="E58" s="2">
        <v>475.57654058227621</v>
      </c>
      <c r="F58" s="2">
        <v>442.41883856872545</v>
      </c>
      <c r="G58" s="2">
        <v>307.3448507600196</v>
      </c>
      <c r="H58" s="2">
        <v>167.45193970308438</v>
      </c>
      <c r="I58" s="2">
        <v>164.39166092801071</v>
      </c>
      <c r="J58" s="2">
        <v>163.51184396637748</v>
      </c>
      <c r="K58" s="2">
        <v>211.5453418832831</v>
      </c>
      <c r="L58" s="2">
        <v>196.75066956054235</v>
      </c>
      <c r="M58" s="2">
        <v>173.80678464130199</v>
      </c>
      <c r="N58" s="2">
        <v>175.21896944252634</v>
      </c>
      <c r="O58" s="2">
        <v>168.29644716448533</v>
      </c>
      <c r="P58" s="2">
        <v>193.84421989372663</v>
      </c>
      <c r="Q58" s="2">
        <v>231.69169091162198</v>
      </c>
      <c r="R58" s="2">
        <v>238.92632775461502</v>
      </c>
    </row>
    <row r="59" spans="1:18" ht="11.25" customHeight="1" x14ac:dyDescent="0.25">
      <c r="A59" s="81" t="s">
        <v>349</v>
      </c>
      <c r="B59" s="54">
        <v>7200</v>
      </c>
      <c r="C59" s="80">
        <v>0.92112951302949841</v>
      </c>
      <c r="D59" s="80">
        <v>1.2786504168061765</v>
      </c>
      <c r="E59" s="80">
        <v>1.2786989833279636</v>
      </c>
      <c r="F59" s="80">
        <v>4.8300448186483109</v>
      </c>
      <c r="G59" s="80">
        <v>3.8234033528251166</v>
      </c>
      <c r="H59" s="80">
        <v>3.2957595734305425</v>
      </c>
      <c r="I59" s="80">
        <v>3.2174517174224482</v>
      </c>
      <c r="J59" s="80">
        <v>4.7407708283230647</v>
      </c>
      <c r="K59" s="80">
        <v>21.611748931570595</v>
      </c>
      <c r="L59" s="80">
        <v>16.927928157620482</v>
      </c>
      <c r="M59" s="80">
        <v>14.999322519060241</v>
      </c>
      <c r="N59" s="80">
        <v>27.552800851188962</v>
      </c>
      <c r="O59" s="80">
        <v>26.869648225736906</v>
      </c>
      <c r="P59" s="80">
        <v>35.899044675710812</v>
      </c>
      <c r="Q59" s="80">
        <v>39.284948236951358</v>
      </c>
      <c r="R59" s="80">
        <v>25.861404760846114</v>
      </c>
    </row>
    <row r="60" spans="1:18" ht="11.25" customHeight="1" x14ac:dyDescent="0.25">
      <c r="A60" s="56" t="s">
        <v>97</v>
      </c>
      <c r="B60" s="57" t="s">
        <v>98</v>
      </c>
      <c r="C60" s="3">
        <v>0.92112951302949841</v>
      </c>
      <c r="D60" s="3">
        <v>1.2786504168061765</v>
      </c>
      <c r="E60" s="3">
        <v>1.2786989833279636</v>
      </c>
      <c r="F60" s="3">
        <v>0.39122116797974765</v>
      </c>
      <c r="G60" s="3">
        <v>1.2017069164658423</v>
      </c>
      <c r="H60" s="3">
        <v>0.72522942906529264</v>
      </c>
      <c r="I60" s="3">
        <v>0.53453167817316327</v>
      </c>
      <c r="J60" s="3">
        <v>2.1104104759144469</v>
      </c>
      <c r="K60" s="3">
        <v>21.611748931570595</v>
      </c>
      <c r="L60" s="3">
        <v>16.927928157620482</v>
      </c>
      <c r="M60" s="3">
        <v>14.999322519060241</v>
      </c>
      <c r="N60" s="3">
        <v>27.552800851188962</v>
      </c>
      <c r="O60" s="3">
        <v>26.869648225736906</v>
      </c>
      <c r="P60" s="3">
        <v>35.899044675710812</v>
      </c>
      <c r="Q60" s="3">
        <v>39.284948236951358</v>
      </c>
      <c r="R60" s="3">
        <v>25.861404760846114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4.4388236506685637</v>
      </c>
      <c r="G61" s="3">
        <v>2.6216964363592741</v>
      </c>
      <c r="H61" s="3">
        <v>2.5705301443652497</v>
      </c>
      <c r="I61" s="3">
        <v>2.6829200392492849</v>
      </c>
      <c r="J61" s="3">
        <v>2.6303603524086174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24.149922953270867</v>
      </c>
      <c r="D64" s="82">
        <v>23.269432524264086</v>
      </c>
      <c r="E64" s="82">
        <v>23.426590812738667</v>
      </c>
      <c r="F64" s="82">
        <v>29.051882014721059</v>
      </c>
      <c r="G64" s="82">
        <v>29.084592614620746</v>
      </c>
      <c r="H64" s="82">
        <v>86.848338702214292</v>
      </c>
      <c r="I64" s="82">
        <v>27.981058980273339</v>
      </c>
      <c r="J64" s="82">
        <v>30.123621871024497</v>
      </c>
      <c r="K64" s="82">
        <v>24.953545870122717</v>
      </c>
      <c r="L64" s="82">
        <v>26.884455240575274</v>
      </c>
      <c r="M64" s="82">
        <v>29.534740915173625</v>
      </c>
      <c r="N64" s="82">
        <v>30.325081183562457</v>
      </c>
      <c r="O64" s="82">
        <v>1.3215664585638045</v>
      </c>
      <c r="P64" s="82">
        <v>3.9999937225194175</v>
      </c>
      <c r="Q64" s="82">
        <v>3.5981800400605182</v>
      </c>
      <c r="R64" s="82">
        <v>2.8444342634679014</v>
      </c>
    </row>
    <row r="65" spans="1:18" ht="11.25" customHeight="1" x14ac:dyDescent="0.25">
      <c r="A65" s="72" t="s">
        <v>350</v>
      </c>
      <c r="B65" s="73" t="s">
        <v>83</v>
      </c>
      <c r="C65" s="83">
        <v>24.149922953270867</v>
      </c>
      <c r="D65" s="83">
        <v>23.269432524264086</v>
      </c>
      <c r="E65" s="83">
        <v>23.426590812738667</v>
      </c>
      <c r="F65" s="83">
        <v>23.614226391373549</v>
      </c>
      <c r="G65" s="83">
        <v>24.334743408989812</v>
      </c>
      <c r="H65" s="83">
        <v>83.050304980931827</v>
      </c>
      <c r="I65" s="83">
        <v>24.409943846648691</v>
      </c>
      <c r="J65" s="83">
        <v>26.721528070206727</v>
      </c>
      <c r="K65" s="83">
        <v>24.823775512787613</v>
      </c>
      <c r="L65" s="83">
        <v>26.604663260373325</v>
      </c>
      <c r="M65" s="83">
        <v>29.013396008549016</v>
      </c>
      <c r="N65" s="83">
        <v>29.242544367433077</v>
      </c>
      <c r="O65" s="83">
        <v>0.49556175308879069</v>
      </c>
      <c r="P65" s="83">
        <v>2.4489229133876154</v>
      </c>
      <c r="Q65" s="83">
        <v>2.134831310931038</v>
      </c>
      <c r="R65" s="83">
        <v>2.0504530503668112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0.74180757640849893</v>
      </c>
      <c r="G67" s="83">
        <v>0.73113117596222699</v>
      </c>
      <c r="H67" s="83">
        <v>0.13498304919080115</v>
      </c>
      <c r="I67" s="83">
        <v>0.64496233166244754</v>
      </c>
      <c r="J67" s="83">
        <v>0.61087514097072992</v>
      </c>
      <c r="K67" s="83">
        <v>0.12977035733510306</v>
      </c>
      <c r="L67" s="83">
        <v>0.2797919802019499</v>
      </c>
      <c r="M67" s="83">
        <v>0.52134490662460786</v>
      </c>
      <c r="N67" s="83">
        <v>1.0825368161293798</v>
      </c>
      <c r="O67" s="83">
        <v>0.82600470547501392</v>
      </c>
      <c r="P67" s="83">
        <v>1.5510708091318022</v>
      </c>
      <c r="Q67" s="83">
        <v>1.4633487291294802</v>
      </c>
      <c r="R67" s="83">
        <v>0.79398121310108993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4.6958480469390116</v>
      </c>
      <c r="G68" s="83">
        <v>2.858738713805868</v>
      </c>
      <c r="H68" s="83">
        <v>2.8031953687052593</v>
      </c>
      <c r="I68" s="83">
        <v>2.926152801962199</v>
      </c>
      <c r="J68" s="83">
        <v>2.7912186598470412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1.159979315862842</v>
      </c>
      <c r="H69" s="83">
        <v>0.85985530338639538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1.159979315862842</v>
      </c>
      <c r="H73" s="84">
        <v>0.85985530338639538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287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88057.005785691988</v>
      </c>
      <c r="D2" s="79">
        <v>90808.512295677167</v>
      </c>
      <c r="E2" s="79">
        <v>90601.519645612498</v>
      </c>
      <c r="F2" s="79">
        <v>95718.456410392188</v>
      </c>
      <c r="G2" s="79">
        <v>88470.235731558423</v>
      </c>
      <c r="H2" s="79">
        <v>86063.288575911167</v>
      </c>
      <c r="I2" s="79">
        <v>80996.998381603917</v>
      </c>
      <c r="J2" s="79">
        <v>84659.551716377275</v>
      </c>
      <c r="K2" s="79">
        <v>82103.271822684081</v>
      </c>
      <c r="L2" s="79">
        <v>72317.782591168681</v>
      </c>
      <c r="M2" s="79">
        <v>73423.176503137627</v>
      </c>
      <c r="N2" s="79">
        <v>73830.821767879301</v>
      </c>
      <c r="O2" s="79">
        <v>74000.990537132326</v>
      </c>
      <c r="P2" s="79">
        <v>75866.417718188139</v>
      </c>
      <c r="Q2" s="79">
        <v>75091.448044045363</v>
      </c>
      <c r="R2" s="79">
        <v>73576.899819742684</v>
      </c>
    </row>
    <row r="3" spans="1:18" ht="11.25" customHeight="1" x14ac:dyDescent="0.25">
      <c r="A3" s="53" t="s">
        <v>2</v>
      </c>
      <c r="B3" s="54" t="s">
        <v>3</v>
      </c>
      <c r="C3" s="80">
        <v>12180.314059258555</v>
      </c>
      <c r="D3" s="80">
        <v>12540.323783084787</v>
      </c>
      <c r="E3" s="80">
        <v>13367.689728911342</v>
      </c>
      <c r="F3" s="80">
        <v>12903.855808026441</v>
      </c>
      <c r="G3" s="80">
        <v>12386.346963682445</v>
      </c>
      <c r="H3" s="80">
        <v>11109.583958695008</v>
      </c>
      <c r="I3" s="80">
        <v>10664.573470201176</v>
      </c>
      <c r="J3" s="80">
        <v>9779.9396243054034</v>
      </c>
      <c r="K3" s="80">
        <v>12056.477211417563</v>
      </c>
      <c r="L3" s="80">
        <v>11022.288929484301</v>
      </c>
      <c r="M3" s="80">
        <v>10630.732728995996</v>
      </c>
      <c r="N3" s="80">
        <v>10125.41663010521</v>
      </c>
      <c r="O3" s="80">
        <v>10226.942965822716</v>
      </c>
      <c r="P3" s="80">
        <v>11116.819828042466</v>
      </c>
      <c r="Q3" s="80">
        <v>11250.360208549102</v>
      </c>
      <c r="R3" s="80">
        <v>12286.536350697046</v>
      </c>
    </row>
    <row r="4" spans="1:18" ht="11.25" customHeight="1" x14ac:dyDescent="0.25">
      <c r="A4" s="56" t="s">
        <v>125</v>
      </c>
      <c r="B4" s="57" t="s">
        <v>126</v>
      </c>
      <c r="C4" s="3">
        <v>7552.5481160677446</v>
      </c>
      <c r="D4" s="3">
        <v>9336.0203173082064</v>
      </c>
      <c r="E4" s="3">
        <v>10309.136664299462</v>
      </c>
      <c r="F4" s="3">
        <v>8540.0881529533399</v>
      </c>
      <c r="G4" s="3">
        <v>7854.8544591744057</v>
      </c>
      <c r="H4" s="3">
        <v>6651.7768768182159</v>
      </c>
      <c r="I4" s="3">
        <v>6057.7394739443153</v>
      </c>
      <c r="J4" s="3">
        <v>6697.1602716069237</v>
      </c>
      <c r="K4" s="3">
        <v>8802.5603368811026</v>
      </c>
      <c r="L4" s="3">
        <v>6827.9307981724805</v>
      </c>
      <c r="M4" s="3">
        <v>8378.4588791011756</v>
      </c>
      <c r="N4" s="3">
        <v>7896.6283579734973</v>
      </c>
      <c r="O4" s="3">
        <v>8081.6822603209757</v>
      </c>
      <c r="P4" s="3">
        <v>8963.1745549089246</v>
      </c>
      <c r="Q4" s="3">
        <v>9480.3635593207018</v>
      </c>
      <c r="R4" s="3">
        <v>10675.294906840601</v>
      </c>
    </row>
    <row r="5" spans="1:18" ht="11.25" customHeight="1" x14ac:dyDescent="0.25">
      <c r="A5" s="59" t="s">
        <v>127</v>
      </c>
      <c r="B5" s="60" t="s">
        <v>128</v>
      </c>
      <c r="C5" s="2">
        <v>6579.701538768617</v>
      </c>
      <c r="D5" s="2">
        <v>8063.478030035727</v>
      </c>
      <c r="E5" s="2">
        <v>8622.8612620967415</v>
      </c>
      <c r="F5" s="2">
        <v>6577.2799625277203</v>
      </c>
      <c r="G5" s="2">
        <v>6434.4228285271502</v>
      </c>
      <c r="H5" s="2">
        <v>5831.7366046145216</v>
      </c>
      <c r="I5" s="2">
        <v>5225.2764619458467</v>
      </c>
      <c r="J5" s="2">
        <v>5926.1025789255964</v>
      </c>
      <c r="K5" s="2">
        <v>8125.9343724750834</v>
      </c>
      <c r="L5" s="2">
        <v>6489.6632778976564</v>
      </c>
      <c r="M5" s="2">
        <v>8174.1964222581901</v>
      </c>
      <c r="N5" s="2">
        <v>7473.131702421183</v>
      </c>
      <c r="O5" s="2">
        <v>7461.0031128665541</v>
      </c>
      <c r="P5" s="2">
        <v>8171.3469228873</v>
      </c>
      <c r="Q5" s="2">
        <v>8867.76506967774</v>
      </c>
      <c r="R5" s="2">
        <v>9910.2335211576155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468.33986566013016</v>
      </c>
      <c r="H6" s="1">
        <v>499.14054022727487</v>
      </c>
      <c r="I6" s="1">
        <v>537.69883742361253</v>
      </c>
      <c r="J6" s="1">
        <v>479.01740044726796</v>
      </c>
      <c r="K6" s="1">
        <v>548.48634169467596</v>
      </c>
      <c r="L6" s="1">
        <v>342.59502874197602</v>
      </c>
      <c r="M6" s="1">
        <v>445.80256325571577</v>
      </c>
      <c r="N6" s="1">
        <v>898.89682924999011</v>
      </c>
      <c r="O6" s="1">
        <v>943.81722010349711</v>
      </c>
      <c r="P6" s="1">
        <v>1388.0789895981077</v>
      </c>
      <c r="Q6" s="1">
        <v>1000.1495090238371</v>
      </c>
      <c r="R6" s="1">
        <v>836.3553685697425</v>
      </c>
    </row>
    <row r="7" spans="1:18" ht="11.25" customHeight="1" x14ac:dyDescent="0.25">
      <c r="A7" s="61" t="s">
        <v>6</v>
      </c>
      <c r="B7" s="62" t="s">
        <v>7</v>
      </c>
      <c r="C7" s="1">
        <v>2.6489509819878325</v>
      </c>
      <c r="D7" s="1">
        <v>26.918113188384002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5.4873619809510625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6577.0525877866294</v>
      </c>
      <c r="D8" s="1">
        <v>8036.5599168473427</v>
      </c>
      <c r="E8" s="1">
        <v>8622.8612620967415</v>
      </c>
      <c r="F8" s="1">
        <v>6577.2799625277203</v>
      </c>
      <c r="G8" s="1">
        <v>5966.0829628670199</v>
      </c>
      <c r="H8" s="1">
        <v>5332.5960643872468</v>
      </c>
      <c r="I8" s="1">
        <v>4687.5776245222341</v>
      </c>
      <c r="J8" s="1">
        <v>5447.0851784783281</v>
      </c>
      <c r="K8" s="1">
        <v>7577.4480307804079</v>
      </c>
      <c r="L8" s="1">
        <v>6147.06824915568</v>
      </c>
      <c r="M8" s="1">
        <v>7662.3941838248775</v>
      </c>
      <c r="N8" s="1">
        <v>6574.2348731711927</v>
      </c>
      <c r="O8" s="1">
        <v>6511.698530782106</v>
      </c>
      <c r="P8" s="1">
        <v>6783.2679332891921</v>
      </c>
      <c r="Q8" s="1">
        <v>7867.6155606539023</v>
      </c>
      <c r="R8" s="1">
        <v>9073.878152587873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65.999675177597211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14.235794997930517</v>
      </c>
      <c r="P10" s="2">
        <v>8.5766307944090379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972.84657729912783</v>
      </c>
      <c r="D11" s="2">
        <v>1272.5422872724801</v>
      </c>
      <c r="E11" s="2">
        <v>1579.8397846813198</v>
      </c>
      <c r="F11" s="2">
        <v>1850.2950506587201</v>
      </c>
      <c r="G11" s="2">
        <v>1332.2451019381201</v>
      </c>
      <c r="H11" s="2">
        <v>740.95479743712826</v>
      </c>
      <c r="I11" s="2">
        <v>792.93021221699996</v>
      </c>
      <c r="J11" s="2">
        <v>728.48114812440008</v>
      </c>
      <c r="K11" s="2">
        <v>627.93297443123993</v>
      </c>
      <c r="L11" s="2">
        <v>295.66137788892001</v>
      </c>
      <c r="M11" s="2">
        <v>201.19599909488284</v>
      </c>
      <c r="N11" s="2">
        <v>237.88665959189095</v>
      </c>
      <c r="O11" s="2">
        <v>429.95260426085713</v>
      </c>
      <c r="P11" s="2">
        <v>612.88721472943269</v>
      </c>
      <c r="Q11" s="2">
        <v>460.47898964296087</v>
      </c>
      <c r="R11" s="2">
        <v>612.97292414452363</v>
      </c>
    </row>
    <row r="12" spans="1:18" ht="11.25" customHeight="1" x14ac:dyDescent="0.25">
      <c r="A12" s="61" t="s">
        <v>14</v>
      </c>
      <c r="B12" s="62" t="s">
        <v>15</v>
      </c>
      <c r="C12" s="1">
        <v>972.84657729912783</v>
      </c>
      <c r="D12" s="1">
        <v>1272.5422872724801</v>
      </c>
      <c r="E12" s="1">
        <v>1579.8397846813198</v>
      </c>
      <c r="F12" s="1">
        <v>1850.2950506587201</v>
      </c>
      <c r="G12" s="1">
        <v>1332.2451019381201</v>
      </c>
      <c r="H12" s="1">
        <v>740.95479743712826</v>
      </c>
      <c r="I12" s="1">
        <v>792.93021221699996</v>
      </c>
      <c r="J12" s="1">
        <v>728.48114812440008</v>
      </c>
      <c r="K12" s="1">
        <v>627.93297443123993</v>
      </c>
      <c r="L12" s="1">
        <v>295.66137788892001</v>
      </c>
      <c r="M12" s="1">
        <v>201.19599909488284</v>
      </c>
      <c r="N12" s="1">
        <v>237.88665959189095</v>
      </c>
      <c r="O12" s="1">
        <v>429.95260426085713</v>
      </c>
      <c r="P12" s="1">
        <v>612.88721472943269</v>
      </c>
      <c r="Q12" s="1">
        <v>460.47898964296087</v>
      </c>
      <c r="R12" s="1">
        <v>612.97292414452363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106.43561752140002</v>
      </c>
      <c r="F14" s="2">
        <v>112.51313976690001</v>
      </c>
      <c r="G14" s="2">
        <v>88.186528709136013</v>
      </c>
      <c r="H14" s="2">
        <v>79.085474766565923</v>
      </c>
      <c r="I14" s="2">
        <v>39.532799781468007</v>
      </c>
      <c r="J14" s="2">
        <v>42.576544556928006</v>
      </c>
      <c r="K14" s="2">
        <v>48.692989974780005</v>
      </c>
      <c r="L14" s="2">
        <v>42.606142385904008</v>
      </c>
      <c r="M14" s="2">
        <v>3.0664577481022239</v>
      </c>
      <c r="N14" s="2">
        <v>185.60999596042367</v>
      </c>
      <c r="O14" s="2">
        <v>176.49074819563396</v>
      </c>
      <c r="P14" s="2">
        <v>170.36378649778294</v>
      </c>
      <c r="Q14" s="2">
        <v>152.11950000000007</v>
      </c>
      <c r="R14" s="2">
        <v>152.08846153846153</v>
      </c>
    </row>
    <row r="15" spans="1:18" ht="11.25" customHeight="1" x14ac:dyDescent="0.25">
      <c r="A15" s="63" t="s">
        <v>131</v>
      </c>
      <c r="B15" s="57" t="s">
        <v>132</v>
      </c>
      <c r="C15" s="3">
        <v>4627.7659431908096</v>
      </c>
      <c r="D15" s="3">
        <v>3204.3034657765797</v>
      </c>
      <c r="E15" s="3">
        <v>3058.55306461188</v>
      </c>
      <c r="F15" s="3">
        <v>4363.7676550731003</v>
      </c>
      <c r="G15" s="3">
        <v>4531.4925045080399</v>
      </c>
      <c r="H15" s="3">
        <v>4457.8070818767919</v>
      </c>
      <c r="I15" s="3">
        <v>4606.8339962568598</v>
      </c>
      <c r="J15" s="3">
        <v>3082.7793526984806</v>
      </c>
      <c r="K15" s="3">
        <v>3253.9168745364605</v>
      </c>
      <c r="L15" s="3">
        <v>4194.3581313118193</v>
      </c>
      <c r="M15" s="3">
        <v>2252.2738498948197</v>
      </c>
      <c r="N15" s="3">
        <v>2228.7882721317137</v>
      </c>
      <c r="O15" s="3">
        <v>2145.2607055017415</v>
      </c>
      <c r="P15" s="3">
        <v>2153.6452731335417</v>
      </c>
      <c r="Q15" s="3">
        <v>1769.9966492284009</v>
      </c>
      <c r="R15" s="3">
        <v>1611.2414438564442</v>
      </c>
    </row>
    <row r="16" spans="1:18" ht="11.25" customHeight="1" x14ac:dyDescent="0.25">
      <c r="A16" s="59" t="s">
        <v>20</v>
      </c>
      <c r="B16" s="60" t="s">
        <v>21</v>
      </c>
      <c r="C16" s="2">
        <v>4176.9798515244493</v>
      </c>
      <c r="D16" s="2">
        <v>2690.5986494809199</v>
      </c>
      <c r="E16" s="2">
        <v>2704.4754463897198</v>
      </c>
      <c r="F16" s="2">
        <v>3614.5562644789202</v>
      </c>
      <c r="G16" s="2">
        <v>3896.0987387248797</v>
      </c>
      <c r="H16" s="2">
        <v>3785.5405427797682</v>
      </c>
      <c r="I16" s="2">
        <v>3852.8815403314798</v>
      </c>
      <c r="J16" s="2">
        <v>2500.9473297823201</v>
      </c>
      <c r="K16" s="2">
        <v>2657.56780485936</v>
      </c>
      <c r="L16" s="2">
        <v>3722.7470735523598</v>
      </c>
      <c r="M16" s="2">
        <v>1791.8400068833166</v>
      </c>
      <c r="N16" s="2">
        <v>1759.73899717478</v>
      </c>
      <c r="O16" s="2">
        <v>1749.0378008988309</v>
      </c>
      <c r="P16" s="2">
        <v>1584.9957885704696</v>
      </c>
      <c r="Q16" s="2">
        <v>1413.2864572239755</v>
      </c>
      <c r="R16" s="2">
        <v>1297.5137823577638</v>
      </c>
    </row>
    <row r="17" spans="1:18" ht="11.25" customHeight="1" x14ac:dyDescent="0.25">
      <c r="A17" s="64" t="s">
        <v>23</v>
      </c>
      <c r="B17" s="60" t="s">
        <v>24</v>
      </c>
      <c r="C17" s="2">
        <v>97.837058198075411</v>
      </c>
      <c r="D17" s="2">
        <v>150.84154556856012</v>
      </c>
      <c r="E17" s="2">
        <v>186.32297572776031</v>
      </c>
      <c r="F17" s="2">
        <v>253.99101452688004</v>
      </c>
      <c r="G17" s="2">
        <v>198.64332973655999</v>
      </c>
      <c r="H17" s="2">
        <v>210.1218422479775</v>
      </c>
      <c r="I17" s="2">
        <v>145.60531744967997</v>
      </c>
      <c r="J17" s="2">
        <v>117.8669242281601</v>
      </c>
      <c r="K17" s="2">
        <v>132.18251787360009</v>
      </c>
      <c r="L17" s="2">
        <v>32.920344502559999</v>
      </c>
      <c r="M17" s="2">
        <v>27.536252818696383</v>
      </c>
      <c r="N17" s="2">
        <v>59.541721732803744</v>
      </c>
      <c r="O17" s="2">
        <v>21.820126484099859</v>
      </c>
      <c r="P17" s="2">
        <v>28.463512468483696</v>
      </c>
      <c r="Q17" s="2">
        <v>19.347474776677942</v>
      </c>
      <c r="R17" s="2">
        <v>11.482315433102542</v>
      </c>
    </row>
    <row r="18" spans="1:18" ht="11.25" customHeight="1" x14ac:dyDescent="0.25">
      <c r="A18" s="65" t="s">
        <v>133</v>
      </c>
      <c r="B18" s="60" t="s">
        <v>22</v>
      </c>
      <c r="C18" s="2">
        <v>352.94903346828482</v>
      </c>
      <c r="D18" s="2">
        <v>362.86327072710003</v>
      </c>
      <c r="E18" s="2">
        <v>167.75464249440003</v>
      </c>
      <c r="F18" s="2">
        <v>495.22037606730004</v>
      </c>
      <c r="G18" s="2">
        <v>436.75043604660004</v>
      </c>
      <c r="H18" s="2">
        <v>462.14469684904577</v>
      </c>
      <c r="I18" s="2">
        <v>608.34713847569992</v>
      </c>
      <c r="J18" s="2">
        <v>463.96509868800001</v>
      </c>
      <c r="K18" s="2">
        <v>464.16655180350006</v>
      </c>
      <c r="L18" s="2">
        <v>438.69071325690004</v>
      </c>
      <c r="M18" s="2">
        <v>432.89759019280632</v>
      </c>
      <c r="N18" s="2">
        <v>409.50755322413005</v>
      </c>
      <c r="O18" s="2">
        <v>374.40277811881043</v>
      </c>
      <c r="P18" s="2">
        <v>540.18597209458835</v>
      </c>
      <c r="Q18" s="2">
        <v>337.36271722774751</v>
      </c>
      <c r="R18" s="2">
        <v>302.24534606557802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21165.419664501453</v>
      </c>
      <c r="D21" s="80">
        <v>23394.431235946773</v>
      </c>
      <c r="E21" s="80">
        <v>22846.684085263922</v>
      </c>
      <c r="F21" s="80">
        <v>26714.992316160482</v>
      </c>
      <c r="G21" s="80">
        <v>24013.482607428356</v>
      </c>
      <c r="H21" s="80">
        <v>22183.855301084273</v>
      </c>
      <c r="I21" s="80">
        <v>22350.536860575328</v>
      </c>
      <c r="J21" s="80">
        <v>25078.476890401977</v>
      </c>
      <c r="K21" s="80">
        <v>21968.889122945664</v>
      </c>
      <c r="L21" s="80">
        <v>19781.143582209217</v>
      </c>
      <c r="M21" s="80">
        <v>19582.123405158822</v>
      </c>
      <c r="N21" s="80">
        <v>19857.644848810367</v>
      </c>
      <c r="O21" s="80">
        <v>19406.659702759385</v>
      </c>
      <c r="P21" s="80">
        <v>17381.290579228127</v>
      </c>
      <c r="Q21" s="80">
        <v>17529.305024291556</v>
      </c>
      <c r="R21" s="80">
        <v>16799.299008384856</v>
      </c>
    </row>
    <row r="22" spans="1:18" ht="11.25" customHeight="1" x14ac:dyDescent="0.25">
      <c r="A22" s="56" t="s">
        <v>134</v>
      </c>
      <c r="B22" s="57" t="s">
        <v>135</v>
      </c>
      <c r="C22" s="3">
        <v>36.943215967423242</v>
      </c>
      <c r="D22" s="3">
        <v>37.133923861531414</v>
      </c>
      <c r="E22" s="3">
        <v>37.133893172277027</v>
      </c>
      <c r="F22" s="3">
        <v>37.134077307781034</v>
      </c>
      <c r="G22" s="3">
        <v>37.133923861531414</v>
      </c>
      <c r="H22" s="3">
        <v>37.089808360038681</v>
      </c>
      <c r="I22" s="3">
        <v>37.134077307781034</v>
      </c>
      <c r="J22" s="3">
        <v>165.34362816198922</v>
      </c>
      <c r="K22" s="3">
        <v>37.133923861509089</v>
      </c>
      <c r="L22" s="3">
        <v>78.399618014802002</v>
      </c>
      <c r="M22" s="3">
        <v>40.162443604227612</v>
      </c>
      <c r="N22" s="3">
        <v>37.016500000022127</v>
      </c>
      <c r="O22" s="3">
        <v>43.2257625247871</v>
      </c>
      <c r="P22" s="3">
        <v>24.912077648056396</v>
      </c>
      <c r="Q22" s="3">
        <v>12.71157424142763</v>
      </c>
      <c r="R22" s="3">
        <v>19.067363210381611</v>
      </c>
    </row>
    <row r="23" spans="1:18" ht="11.25" customHeight="1" x14ac:dyDescent="0.25">
      <c r="A23" s="59" t="s">
        <v>136</v>
      </c>
      <c r="B23" s="60" t="s">
        <v>137</v>
      </c>
      <c r="C23" s="2">
        <v>36.943215967423242</v>
      </c>
      <c r="D23" s="2">
        <v>37.133923861531414</v>
      </c>
      <c r="E23" s="2">
        <v>37.133893172277027</v>
      </c>
      <c r="F23" s="2">
        <v>37.134077307781034</v>
      </c>
      <c r="G23" s="2">
        <v>37.133923861531414</v>
      </c>
      <c r="H23" s="2">
        <v>37.089808360038681</v>
      </c>
      <c r="I23" s="2">
        <v>37.134077307781034</v>
      </c>
      <c r="J23" s="2">
        <v>165.34362816198922</v>
      </c>
      <c r="K23" s="2">
        <v>37.133923861509089</v>
      </c>
      <c r="L23" s="2">
        <v>78.399618014802002</v>
      </c>
      <c r="M23" s="2">
        <v>40.162443604227612</v>
      </c>
      <c r="N23" s="2">
        <v>37.016500000022127</v>
      </c>
      <c r="O23" s="2">
        <v>43.2257625247871</v>
      </c>
      <c r="P23" s="2">
        <v>24.912077648056396</v>
      </c>
      <c r="Q23" s="2">
        <v>12.71157424142763</v>
      </c>
      <c r="R23" s="2">
        <v>19.067363210381611</v>
      </c>
    </row>
    <row r="24" spans="1:18" ht="11.25" customHeight="1" x14ac:dyDescent="0.25">
      <c r="A24" s="61" t="s">
        <v>31</v>
      </c>
      <c r="B24" s="62" t="s">
        <v>32</v>
      </c>
      <c r="C24" s="1">
        <v>36.943215967423242</v>
      </c>
      <c r="D24" s="1">
        <v>37.133923861531414</v>
      </c>
      <c r="E24" s="1">
        <v>37.133893172277027</v>
      </c>
      <c r="F24" s="1">
        <v>37.134077307781034</v>
      </c>
      <c r="G24" s="1">
        <v>37.133923861531414</v>
      </c>
      <c r="H24" s="1">
        <v>37.089808360038681</v>
      </c>
      <c r="I24" s="1">
        <v>37.134077307781034</v>
      </c>
      <c r="J24" s="1">
        <v>37.133985239973207</v>
      </c>
      <c r="K24" s="1">
        <v>37.133923861509089</v>
      </c>
      <c r="L24" s="1">
        <v>37.134046618481989</v>
      </c>
      <c r="M24" s="1">
        <v>37.016516730722259</v>
      </c>
      <c r="N24" s="1">
        <v>37.016500000022127</v>
      </c>
      <c r="O24" s="1">
        <v>36.869919603656456</v>
      </c>
      <c r="P24" s="1">
        <v>15.362458333330428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128.209642922016</v>
      </c>
      <c r="K25" s="1">
        <v>0</v>
      </c>
      <c r="L25" s="1">
        <v>41.265571396320006</v>
      </c>
      <c r="M25" s="1">
        <v>3.1459268735053514</v>
      </c>
      <c r="N25" s="1">
        <v>0</v>
      </c>
      <c r="O25" s="1">
        <v>6.3558429211306482</v>
      </c>
      <c r="P25" s="1">
        <v>9.5496193147259696</v>
      </c>
      <c r="Q25" s="1">
        <v>12.71157424142763</v>
      </c>
      <c r="R25" s="1">
        <v>19.067363210381611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21128.476448534031</v>
      </c>
      <c r="D30" s="3">
        <v>23357.29731208524</v>
      </c>
      <c r="E30" s="3">
        <v>22809.550192091643</v>
      </c>
      <c r="F30" s="3">
        <v>26677.858238852699</v>
      </c>
      <c r="G30" s="3">
        <v>23976.348683566823</v>
      </c>
      <c r="H30" s="3">
        <v>22146.765492724233</v>
      </c>
      <c r="I30" s="3">
        <v>22313.402783267546</v>
      </c>
      <c r="J30" s="3">
        <v>24913.133262239986</v>
      </c>
      <c r="K30" s="3">
        <v>21931.755199084157</v>
      </c>
      <c r="L30" s="3">
        <v>19702.743964194415</v>
      </c>
      <c r="M30" s="3">
        <v>19541.960961554592</v>
      </c>
      <c r="N30" s="3">
        <v>19820.628348810344</v>
      </c>
      <c r="O30" s="3">
        <v>19363.433940234598</v>
      </c>
      <c r="P30" s="3">
        <v>17356.378501580071</v>
      </c>
      <c r="Q30" s="3">
        <v>17516.593450050128</v>
      </c>
      <c r="R30" s="3">
        <v>16780.231645174474</v>
      </c>
    </row>
    <row r="31" spans="1:18" ht="11.25" customHeight="1" x14ac:dyDescent="0.25">
      <c r="A31" s="59" t="s">
        <v>142</v>
      </c>
      <c r="B31" s="60" t="s">
        <v>143</v>
      </c>
      <c r="C31" s="2">
        <v>7019.4167854530197</v>
      </c>
      <c r="D31" s="2">
        <v>7704.575678559745</v>
      </c>
      <c r="E31" s="2">
        <v>8384.7064348915228</v>
      </c>
      <c r="F31" s="2">
        <v>9969.6156654251517</v>
      </c>
      <c r="G31" s="2">
        <v>8935.638548769215</v>
      </c>
      <c r="H31" s="2">
        <v>7978.56408509015</v>
      </c>
      <c r="I31" s="2">
        <v>8998.817668917698</v>
      </c>
      <c r="J31" s="2">
        <v>10753.293434241601</v>
      </c>
      <c r="K31" s="2">
        <v>9535.6672790241628</v>
      </c>
      <c r="L31" s="2">
        <v>8423.6650577164801</v>
      </c>
      <c r="M31" s="2">
        <v>8569.1944664938128</v>
      </c>
      <c r="N31" s="2">
        <v>7844.638913919267</v>
      </c>
      <c r="O31" s="2">
        <v>7815.2837267941577</v>
      </c>
      <c r="P31" s="2">
        <v>7658.4273959900256</v>
      </c>
      <c r="Q31" s="2">
        <v>7660.0538342128903</v>
      </c>
      <c r="R31" s="2">
        <v>7536.1655653669022</v>
      </c>
    </row>
    <row r="32" spans="1:18" ht="11.25" customHeight="1" x14ac:dyDescent="0.25">
      <c r="A32" s="61" t="s">
        <v>144</v>
      </c>
      <c r="B32" s="62" t="s">
        <v>41</v>
      </c>
      <c r="C32" s="1">
        <v>7019.4167854530197</v>
      </c>
      <c r="D32" s="1">
        <v>7704.575678559745</v>
      </c>
      <c r="E32" s="1">
        <v>8384.7064348915228</v>
      </c>
      <c r="F32" s="1">
        <v>9969.6156654251517</v>
      </c>
      <c r="G32" s="1">
        <v>8895.9206313423347</v>
      </c>
      <c r="H32" s="1">
        <v>7935.8753046883194</v>
      </c>
      <c r="I32" s="1">
        <v>8986.6939307212815</v>
      </c>
      <c r="J32" s="1">
        <v>10732.918223326466</v>
      </c>
      <c r="K32" s="1">
        <v>9509.362247333378</v>
      </c>
      <c r="L32" s="1">
        <v>8423.6650577164801</v>
      </c>
      <c r="M32" s="1">
        <v>8569.1944664938128</v>
      </c>
      <c r="N32" s="1">
        <v>7844.638913919267</v>
      </c>
      <c r="O32" s="1">
        <v>7815.2837267941577</v>
      </c>
      <c r="P32" s="1">
        <v>7658.4273959900256</v>
      </c>
      <c r="Q32" s="1">
        <v>7660.0538342128903</v>
      </c>
      <c r="R32" s="1">
        <v>7536.1655653669022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39.717917426880007</v>
      </c>
      <c r="H33" s="1">
        <v>42.68878040183094</v>
      </c>
      <c r="I33" s="1">
        <v>12.123738196416003</v>
      </c>
      <c r="J33" s="1">
        <v>20.375210915136002</v>
      </c>
      <c r="K33" s="1">
        <v>26.305031690784002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2206.8099890375429</v>
      </c>
      <c r="D34" s="2">
        <v>2633.3069380334277</v>
      </c>
      <c r="E34" s="2">
        <v>2041.2067066002719</v>
      </c>
      <c r="F34" s="2">
        <v>1466.5916970569169</v>
      </c>
      <c r="G34" s="2">
        <v>1251.3832373103114</v>
      </c>
      <c r="H34" s="2">
        <v>1396.914452634185</v>
      </c>
      <c r="I34" s="2">
        <v>1269.4361708163244</v>
      </c>
      <c r="J34" s="2">
        <v>1335.8458281894123</v>
      </c>
      <c r="K34" s="2">
        <v>1413.0487430410694</v>
      </c>
      <c r="L34" s="2">
        <v>1651.4869613824083</v>
      </c>
      <c r="M34" s="2">
        <v>1547.1301185685213</v>
      </c>
      <c r="N34" s="2">
        <v>1945.4833805367616</v>
      </c>
      <c r="O34" s="2">
        <v>1930.009943120285</v>
      </c>
      <c r="P34" s="2">
        <v>1374.6900637581696</v>
      </c>
      <c r="Q34" s="2">
        <v>1664.2647366149836</v>
      </c>
      <c r="R34" s="2">
        <v>1548.4733385583231</v>
      </c>
    </row>
    <row r="35" spans="1:18" ht="11.25" customHeight="1" x14ac:dyDescent="0.25">
      <c r="A35" s="59" t="s">
        <v>145</v>
      </c>
      <c r="B35" s="60" t="s">
        <v>146</v>
      </c>
      <c r="C35" s="2">
        <v>3.1177568886225142</v>
      </c>
      <c r="D35" s="2">
        <v>9.3434891346722146</v>
      </c>
      <c r="E35" s="2">
        <v>503.13558004063481</v>
      </c>
      <c r="F35" s="2">
        <v>780.49818134719555</v>
      </c>
      <c r="G35" s="2">
        <v>817.32344422251128</v>
      </c>
      <c r="H35" s="2">
        <v>789.67044391378181</v>
      </c>
      <c r="I35" s="2">
        <v>741.00578736769376</v>
      </c>
      <c r="J35" s="2">
        <v>987.89089434512675</v>
      </c>
      <c r="K35" s="2">
        <v>609.8817256935456</v>
      </c>
      <c r="L35" s="2">
        <v>618.79327560942954</v>
      </c>
      <c r="M35" s="2">
        <v>432.81364697679169</v>
      </c>
      <c r="N35" s="2">
        <v>3.1186579821146205</v>
      </c>
      <c r="O35" s="2">
        <v>1341.772818848842</v>
      </c>
      <c r="P35" s="2">
        <v>869.08166839606906</v>
      </c>
      <c r="Q35" s="2">
        <v>878.17024424416729</v>
      </c>
      <c r="R35" s="2">
        <v>12.196857358243147</v>
      </c>
    </row>
    <row r="36" spans="1:18" ht="11.25" customHeight="1" x14ac:dyDescent="0.25">
      <c r="A36" s="66" t="s">
        <v>45</v>
      </c>
      <c r="B36" s="62" t="s">
        <v>46</v>
      </c>
      <c r="C36" s="1">
        <v>3.1177568886225142</v>
      </c>
      <c r="D36" s="1">
        <v>9.3434891346722146</v>
      </c>
      <c r="E36" s="1">
        <v>503.13558004063481</v>
      </c>
      <c r="F36" s="1">
        <v>780.49818134719555</v>
      </c>
      <c r="G36" s="1">
        <v>817.32344422251128</v>
      </c>
      <c r="H36" s="1">
        <v>789.67044391378181</v>
      </c>
      <c r="I36" s="1">
        <v>741.00578736769376</v>
      </c>
      <c r="J36" s="1">
        <v>987.89089434512675</v>
      </c>
      <c r="K36" s="1">
        <v>609.8817256935456</v>
      </c>
      <c r="L36" s="1">
        <v>618.79327560942954</v>
      </c>
      <c r="M36" s="1">
        <v>432.81364697679169</v>
      </c>
      <c r="N36" s="1">
        <v>3.1186579821146205</v>
      </c>
      <c r="O36" s="1">
        <v>1341.772818848842</v>
      </c>
      <c r="P36" s="1">
        <v>869.08166839606906</v>
      </c>
      <c r="Q36" s="1">
        <v>878.17024424416729</v>
      </c>
      <c r="R36" s="1">
        <v>12.196857358243147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212.75182732517413</v>
      </c>
      <c r="D38" s="2">
        <v>241.30078629688791</v>
      </c>
      <c r="E38" s="2">
        <v>272.83040362058392</v>
      </c>
      <c r="F38" s="2">
        <v>269.80296576123584</v>
      </c>
      <c r="G38" s="2">
        <v>282.73733119778382</v>
      </c>
      <c r="H38" s="2">
        <v>292.23330573283931</v>
      </c>
      <c r="I38" s="2">
        <v>279.54239973454821</v>
      </c>
      <c r="J38" s="2">
        <v>298.2150767743201</v>
      </c>
      <c r="K38" s="2">
        <v>196.87380023671199</v>
      </c>
      <c r="L38" s="2">
        <v>206.58415462315187</v>
      </c>
      <c r="M38" s="2">
        <v>200.16041723586508</v>
      </c>
      <c r="N38" s="2">
        <v>38.101182267494188</v>
      </c>
      <c r="O38" s="2">
        <v>31.785592167054965</v>
      </c>
      <c r="P38" s="2">
        <v>31.782912489695679</v>
      </c>
      <c r="Q38" s="2">
        <v>41.293935718585161</v>
      </c>
      <c r="R38" s="2">
        <v>60.331320758916299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212.75182732517413</v>
      </c>
      <c r="D41" s="1">
        <v>241.30078629688791</v>
      </c>
      <c r="E41" s="1">
        <v>272.83040362058392</v>
      </c>
      <c r="F41" s="1">
        <v>269.80296576123584</v>
      </c>
      <c r="G41" s="1">
        <v>282.73733119778382</v>
      </c>
      <c r="H41" s="1">
        <v>292.23330573283931</v>
      </c>
      <c r="I41" s="1">
        <v>279.54239973454821</v>
      </c>
      <c r="J41" s="1">
        <v>298.2150767743201</v>
      </c>
      <c r="K41" s="1">
        <v>196.87380023671199</v>
      </c>
      <c r="L41" s="1">
        <v>206.58415462315187</v>
      </c>
      <c r="M41" s="1">
        <v>200.16041723586508</v>
      </c>
      <c r="N41" s="1">
        <v>38.101182267494188</v>
      </c>
      <c r="O41" s="1">
        <v>31.785592167054965</v>
      </c>
      <c r="P41" s="1">
        <v>31.782912489695679</v>
      </c>
      <c r="Q41" s="1">
        <v>41.293935718585161</v>
      </c>
      <c r="R41" s="1">
        <v>60.331320758916299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1147.5816008272373</v>
      </c>
      <c r="D43" s="2">
        <v>1515.8972659039557</v>
      </c>
      <c r="E43" s="2">
        <v>1481.7694801848115</v>
      </c>
      <c r="F43" s="2">
        <v>1698.767139352608</v>
      </c>
      <c r="G43" s="2">
        <v>1846.897647264072</v>
      </c>
      <c r="H43" s="2">
        <v>1846.3868922002719</v>
      </c>
      <c r="I43" s="2">
        <v>1515.2708875482342</v>
      </c>
      <c r="J43" s="2">
        <v>1584.8750804388842</v>
      </c>
      <c r="K43" s="2">
        <v>1594.5608629566723</v>
      </c>
      <c r="L43" s="2">
        <v>1509.8402895839629</v>
      </c>
      <c r="M43" s="2">
        <v>1644.8507202140661</v>
      </c>
      <c r="N43" s="2">
        <v>2512.2326994694631</v>
      </c>
      <c r="O43" s="2">
        <v>1889.8705043240739</v>
      </c>
      <c r="P43" s="2">
        <v>1341.2105694058102</v>
      </c>
      <c r="Q43" s="2">
        <v>1376.4372220069345</v>
      </c>
      <c r="R43" s="2">
        <v>1328.4181050555101</v>
      </c>
    </row>
    <row r="44" spans="1:18" ht="11.25" customHeight="1" x14ac:dyDescent="0.25">
      <c r="A44" s="59" t="s">
        <v>149</v>
      </c>
      <c r="B44" s="60" t="s">
        <v>59</v>
      </c>
      <c r="C44" s="2">
        <v>9563.5743505637438</v>
      </c>
      <c r="D44" s="2">
        <v>10155.175204968431</v>
      </c>
      <c r="E44" s="2">
        <v>8885.3423405880258</v>
      </c>
      <c r="F44" s="2">
        <v>10851.941132664268</v>
      </c>
      <c r="G44" s="2">
        <v>9575.8123984312333</v>
      </c>
      <c r="H44" s="2">
        <v>8606.8918743656959</v>
      </c>
      <c r="I44" s="2">
        <v>8470.3380900666489</v>
      </c>
      <c r="J44" s="2">
        <v>8977.9475145194683</v>
      </c>
      <c r="K44" s="2">
        <v>7869.6755134608256</v>
      </c>
      <c r="L44" s="2">
        <v>6780.1489899809058</v>
      </c>
      <c r="M44" s="2">
        <v>6334.40158685195</v>
      </c>
      <c r="N44" s="2">
        <v>6699.7201546362876</v>
      </c>
      <c r="O44" s="2">
        <v>5622.3162886946793</v>
      </c>
      <c r="P44" s="2">
        <v>5656.438293549415</v>
      </c>
      <c r="Q44" s="2">
        <v>5275.5769341340247</v>
      </c>
      <c r="R44" s="2">
        <v>5848.3224398074999</v>
      </c>
    </row>
    <row r="45" spans="1:18" ht="11.25" customHeight="1" x14ac:dyDescent="0.25">
      <c r="A45" s="59" t="s">
        <v>150</v>
      </c>
      <c r="B45" s="60" t="s">
        <v>151</v>
      </c>
      <c r="C45" s="2">
        <v>975.22413843869163</v>
      </c>
      <c r="D45" s="2">
        <v>1097.6979491881202</v>
      </c>
      <c r="E45" s="2">
        <v>1240.5592461657961</v>
      </c>
      <c r="F45" s="2">
        <v>1640.64145724532</v>
      </c>
      <c r="G45" s="2">
        <v>1266.5560763716921</v>
      </c>
      <c r="H45" s="2">
        <v>1236.1044387873112</v>
      </c>
      <c r="I45" s="2">
        <v>1038.9917788164</v>
      </c>
      <c r="J45" s="2">
        <v>975.06543373117233</v>
      </c>
      <c r="K45" s="2">
        <v>712.047274671168</v>
      </c>
      <c r="L45" s="2">
        <v>512.22523529808007</v>
      </c>
      <c r="M45" s="2">
        <v>813.41000521358546</v>
      </c>
      <c r="N45" s="2">
        <v>777.33335999895667</v>
      </c>
      <c r="O45" s="2">
        <v>732.39506628550544</v>
      </c>
      <c r="P45" s="2">
        <v>424.74759799088525</v>
      </c>
      <c r="Q45" s="2">
        <v>620.79654311854165</v>
      </c>
      <c r="R45" s="2">
        <v>446.3240182690796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411.84015826906409</v>
      </c>
      <c r="D49" s="1">
        <v>446.17742131950001</v>
      </c>
      <c r="E49" s="1">
        <v>446.18093195129995</v>
      </c>
      <c r="F49" s="1">
        <v>577.13700945419998</v>
      </c>
      <c r="G49" s="1">
        <v>486.17715183570004</v>
      </c>
      <c r="H49" s="1">
        <v>504.85546780081688</v>
      </c>
      <c r="I49" s="1">
        <v>458.41956590429999</v>
      </c>
      <c r="J49" s="1">
        <v>389.85337539720013</v>
      </c>
      <c r="K49" s="1">
        <v>364.89984538410005</v>
      </c>
      <c r="L49" s="1">
        <v>337.18928559030002</v>
      </c>
      <c r="M49" s="1">
        <v>358.8009445840662</v>
      </c>
      <c r="N49" s="1">
        <v>290.16095575672699</v>
      </c>
      <c r="O49" s="1">
        <v>283.53458321813787</v>
      </c>
      <c r="P49" s="1">
        <v>65.134968360679309</v>
      </c>
      <c r="Q49" s="1">
        <v>49.534546395551693</v>
      </c>
      <c r="R49" s="1">
        <v>71.760056767174589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563.38398016962753</v>
      </c>
      <c r="D51" s="1">
        <v>651.52052786862021</v>
      </c>
      <c r="E51" s="1">
        <v>794.37831421449619</v>
      </c>
      <c r="F51" s="1">
        <v>1063.5044477911201</v>
      </c>
      <c r="G51" s="1">
        <v>780.37892453599204</v>
      </c>
      <c r="H51" s="1">
        <v>731.24897098649433</v>
      </c>
      <c r="I51" s="1">
        <v>580.57221291209999</v>
      </c>
      <c r="J51" s="1">
        <v>585.21205833397221</v>
      </c>
      <c r="K51" s="1">
        <v>347.14742928706801</v>
      </c>
      <c r="L51" s="1">
        <v>175.03594970778008</v>
      </c>
      <c r="M51" s="1">
        <v>454.60906062951926</v>
      </c>
      <c r="N51" s="1">
        <v>487.17240424222967</v>
      </c>
      <c r="O51" s="1">
        <v>448.86048306736757</v>
      </c>
      <c r="P51" s="1">
        <v>359.61262963020596</v>
      </c>
      <c r="Q51" s="1">
        <v>571.26199672298992</v>
      </c>
      <c r="R51" s="1">
        <v>374.563961501905</v>
      </c>
    </row>
    <row r="52" spans="1:18" ht="11.25" customHeight="1" x14ac:dyDescent="0.25">
      <c r="A52" s="53" t="s">
        <v>72</v>
      </c>
      <c r="B52" s="54" t="s">
        <v>73</v>
      </c>
      <c r="C52" s="80">
        <v>54226.181883547775</v>
      </c>
      <c r="D52" s="80">
        <v>54046.544552919644</v>
      </c>
      <c r="E52" s="80">
        <v>53305.88704304459</v>
      </c>
      <c r="F52" s="80">
        <v>54796.022620065109</v>
      </c>
      <c r="G52" s="80">
        <v>50526.177149868337</v>
      </c>
      <c r="H52" s="80">
        <v>51561.524060662668</v>
      </c>
      <c r="I52" s="80">
        <v>46760.660932218321</v>
      </c>
      <c r="J52" s="80">
        <v>48699.732074697698</v>
      </c>
      <c r="K52" s="80">
        <v>46438.775047195537</v>
      </c>
      <c r="L52" s="80">
        <v>39953.600311680806</v>
      </c>
      <c r="M52" s="80">
        <v>40896.457280003575</v>
      </c>
      <c r="N52" s="80">
        <v>41430.935727881551</v>
      </c>
      <c r="O52" s="80">
        <v>42135.844408482088</v>
      </c>
      <c r="P52" s="80">
        <v>45137.873094861621</v>
      </c>
      <c r="Q52" s="80">
        <v>44153.869786083793</v>
      </c>
      <c r="R52" s="80">
        <v>41859.352538553452</v>
      </c>
    </row>
    <row r="53" spans="1:18" ht="11.25" customHeight="1" x14ac:dyDescent="0.25">
      <c r="A53" s="56" t="s">
        <v>74</v>
      </c>
      <c r="B53" s="57" t="s">
        <v>75</v>
      </c>
      <c r="C53" s="3">
        <v>54043.723140679853</v>
      </c>
      <c r="D53" s="3">
        <v>53878.142942978106</v>
      </c>
      <c r="E53" s="3">
        <v>53134.849635340186</v>
      </c>
      <c r="F53" s="3">
        <v>54716.918681723364</v>
      </c>
      <c r="G53" s="3">
        <v>50489.891353032916</v>
      </c>
      <c r="H53" s="3">
        <v>51527.369537605198</v>
      </c>
      <c r="I53" s="3">
        <v>46731.491053152466</v>
      </c>
      <c r="J53" s="3">
        <v>48625.175786097221</v>
      </c>
      <c r="K53" s="3">
        <v>46369.808644537632</v>
      </c>
      <c r="L53" s="3">
        <v>39932.210130345731</v>
      </c>
      <c r="M53" s="3">
        <v>40445.167347872695</v>
      </c>
      <c r="N53" s="3">
        <v>40788.994654710797</v>
      </c>
      <c r="O53" s="3">
        <v>41669.347116318881</v>
      </c>
      <c r="P53" s="3">
        <v>44666.197619893966</v>
      </c>
      <c r="Q53" s="3">
        <v>43746.275479657597</v>
      </c>
      <c r="R53" s="3">
        <v>41455.649919017516</v>
      </c>
    </row>
    <row r="54" spans="1:18" ht="11.25" customHeight="1" x14ac:dyDescent="0.25">
      <c r="A54" s="56" t="s">
        <v>152</v>
      </c>
      <c r="B54" s="57" t="s">
        <v>153</v>
      </c>
      <c r="C54" s="3">
        <v>182.45874286792036</v>
      </c>
      <c r="D54" s="3">
        <v>168.40160994153601</v>
      </c>
      <c r="E54" s="3">
        <v>171.03740770440001</v>
      </c>
      <c r="F54" s="3">
        <v>79.103938341743998</v>
      </c>
      <c r="G54" s="3">
        <v>36.285796835424009</v>
      </c>
      <c r="H54" s="3">
        <v>34.15452305746895</v>
      </c>
      <c r="I54" s="3">
        <v>29.169879065856005</v>
      </c>
      <c r="J54" s="3">
        <v>74.556288600480002</v>
      </c>
      <c r="K54" s="3">
        <v>68.966402657903998</v>
      </c>
      <c r="L54" s="3">
        <v>21.390181335072</v>
      </c>
      <c r="M54" s="3">
        <v>451.2899321308787</v>
      </c>
      <c r="N54" s="3">
        <v>641.94107317075668</v>
      </c>
      <c r="O54" s="3">
        <v>466.49729216320958</v>
      </c>
      <c r="P54" s="3">
        <v>471.67547496765224</v>
      </c>
      <c r="Q54" s="3">
        <v>407.59430642619759</v>
      </c>
      <c r="R54" s="3">
        <v>403.70261953593547</v>
      </c>
    </row>
    <row r="55" spans="1:18" ht="11.25" customHeight="1" x14ac:dyDescent="0.25">
      <c r="A55" s="59" t="s">
        <v>76</v>
      </c>
      <c r="B55" s="60" t="s">
        <v>77</v>
      </c>
      <c r="C55" s="2">
        <v>173.42635981969116</v>
      </c>
      <c r="D55" s="2">
        <v>161.69880389544002</v>
      </c>
      <c r="E55" s="2">
        <v>161.39741408294401</v>
      </c>
      <c r="F55" s="2">
        <v>28.992331782863999</v>
      </c>
      <c r="G55" s="2">
        <v>28.42866423864</v>
      </c>
      <c r="H55" s="2">
        <v>28.509508182997994</v>
      </c>
      <c r="I55" s="2">
        <v>25.4502718524</v>
      </c>
      <c r="J55" s="2">
        <v>58.011729720479998</v>
      </c>
      <c r="K55" s="2">
        <v>30.672087833376001</v>
      </c>
      <c r="L55" s="2">
        <v>21.390181335072</v>
      </c>
      <c r="M55" s="2">
        <v>185.01454558827581</v>
      </c>
      <c r="N55" s="2">
        <v>326.59886132273937</v>
      </c>
      <c r="O55" s="2">
        <v>181.28486731698334</v>
      </c>
      <c r="P55" s="2">
        <v>192.25005498479115</v>
      </c>
      <c r="Q55" s="2">
        <v>152.07237836247069</v>
      </c>
      <c r="R55" s="2">
        <v>139.81184224343718</v>
      </c>
    </row>
    <row r="56" spans="1:18" ht="11.25" customHeight="1" x14ac:dyDescent="0.25">
      <c r="A56" s="59" t="s">
        <v>78</v>
      </c>
      <c r="B56" s="60" t="s">
        <v>79</v>
      </c>
      <c r="C56" s="2">
        <v>2.860017777107402</v>
      </c>
      <c r="D56" s="2">
        <v>2.1760474320000003</v>
      </c>
      <c r="E56" s="2">
        <v>1.0890034272000002</v>
      </c>
      <c r="F56" s="2">
        <v>3.2655951432000001</v>
      </c>
      <c r="G56" s="2">
        <v>5.4400097232000002</v>
      </c>
      <c r="H56" s="2">
        <v>1.560179770040097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6.1723652711218016</v>
      </c>
      <c r="D57" s="2">
        <v>4.5267586140960008</v>
      </c>
      <c r="E57" s="2">
        <v>8.5509901942560056</v>
      </c>
      <c r="F57" s="2">
        <v>46.846011415679996</v>
      </c>
      <c r="G57" s="2">
        <v>2.4171228735840073</v>
      </c>
      <c r="H57" s="2">
        <v>4.084835104430856</v>
      </c>
      <c r="I57" s="2">
        <v>3.7196072134560048</v>
      </c>
      <c r="J57" s="2">
        <v>16.544558879999997</v>
      </c>
      <c r="K57" s="2">
        <v>38.294314824528001</v>
      </c>
      <c r="L57" s="2">
        <v>0</v>
      </c>
      <c r="M57" s="2">
        <v>0</v>
      </c>
      <c r="N57" s="2">
        <v>1.3902542528974973</v>
      </c>
      <c r="O57" s="2">
        <v>6.5713571638713439</v>
      </c>
      <c r="P57" s="2">
        <v>6.9758036142880346</v>
      </c>
      <c r="Q57" s="2">
        <v>7.6367278665239056</v>
      </c>
      <c r="R57" s="2">
        <v>7.6369482252862237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266.27538654260292</v>
      </c>
      <c r="N58" s="2">
        <v>313.95195759511989</v>
      </c>
      <c r="O58" s="2">
        <v>278.6410676823549</v>
      </c>
      <c r="P58" s="2">
        <v>272.44961636857306</v>
      </c>
      <c r="Q58" s="2">
        <v>247.88520019720303</v>
      </c>
      <c r="R58" s="2">
        <v>256.25382906721205</v>
      </c>
    </row>
    <row r="59" spans="1:18" ht="11.25" customHeight="1" x14ac:dyDescent="0.25">
      <c r="A59" s="81" t="s">
        <v>349</v>
      </c>
      <c r="B59" s="54">
        <v>7200</v>
      </c>
      <c r="C59" s="80">
        <v>485.09017838422005</v>
      </c>
      <c r="D59" s="80">
        <v>827.2127237259599</v>
      </c>
      <c r="E59" s="80">
        <v>1081.2587883926403</v>
      </c>
      <c r="F59" s="80">
        <v>1303.5856661401679</v>
      </c>
      <c r="G59" s="80">
        <v>1544.2290105792838</v>
      </c>
      <c r="H59" s="80">
        <v>1208.3252554692181</v>
      </c>
      <c r="I59" s="80">
        <v>1221.2271186090841</v>
      </c>
      <c r="J59" s="80">
        <v>1101.4031269721881</v>
      </c>
      <c r="K59" s="80">
        <v>1639.13044112532</v>
      </c>
      <c r="L59" s="80">
        <v>1560.7497677943602</v>
      </c>
      <c r="M59" s="80">
        <v>2313.8630889792394</v>
      </c>
      <c r="N59" s="80">
        <v>2416.8245610821891</v>
      </c>
      <c r="O59" s="80">
        <v>2231.5434600681424</v>
      </c>
      <c r="P59" s="80">
        <v>2230.4342160559404</v>
      </c>
      <c r="Q59" s="80">
        <v>2157.9130251209203</v>
      </c>
      <c r="R59" s="80">
        <v>2631.7119221073217</v>
      </c>
    </row>
    <row r="60" spans="1:18" ht="11.25" customHeight="1" x14ac:dyDescent="0.25">
      <c r="A60" s="56" t="s">
        <v>97</v>
      </c>
      <c r="B60" s="57" t="s">
        <v>98</v>
      </c>
      <c r="C60" s="3">
        <v>484.9067860271532</v>
      </c>
      <c r="D60" s="3">
        <v>827.2127237259599</v>
      </c>
      <c r="E60" s="3">
        <v>1081.2587883926403</v>
      </c>
      <c r="F60" s="3">
        <v>1297.4355753044399</v>
      </c>
      <c r="G60" s="3">
        <v>1536.1607692688399</v>
      </c>
      <c r="H60" s="3">
        <v>1203.9236747667867</v>
      </c>
      <c r="I60" s="3">
        <v>1217.0023961238001</v>
      </c>
      <c r="J60" s="3">
        <v>928.25154809244009</v>
      </c>
      <c r="K60" s="3">
        <v>1639.13044112532</v>
      </c>
      <c r="L60" s="3">
        <v>1560.7497677943602</v>
      </c>
      <c r="M60" s="3">
        <v>2232.8004464205605</v>
      </c>
      <c r="N60" s="3">
        <v>2337.7788198722774</v>
      </c>
      <c r="O60" s="3">
        <v>2161.3012529032326</v>
      </c>
      <c r="P60" s="3">
        <v>2157.4409396867431</v>
      </c>
      <c r="Q60" s="3">
        <v>2084.3697990160458</v>
      </c>
      <c r="R60" s="3">
        <v>2548.5398948229672</v>
      </c>
    </row>
    <row r="61" spans="1:18" ht="11.25" customHeight="1" x14ac:dyDescent="0.25">
      <c r="A61" s="56" t="s">
        <v>99</v>
      </c>
      <c r="B61" s="57" t="s">
        <v>100</v>
      </c>
      <c r="C61" s="3">
        <v>0.18339235706683646</v>
      </c>
      <c r="D61" s="3">
        <v>0</v>
      </c>
      <c r="E61" s="3">
        <v>0</v>
      </c>
      <c r="F61" s="3">
        <v>6.150090835727994</v>
      </c>
      <c r="G61" s="3">
        <v>8.0682413104440034</v>
      </c>
      <c r="H61" s="3">
        <v>4.4015807024313318</v>
      </c>
      <c r="I61" s="3">
        <v>4.2247224852840004</v>
      </c>
      <c r="J61" s="3">
        <v>173.151578879748</v>
      </c>
      <c r="K61" s="3">
        <v>0</v>
      </c>
      <c r="L61" s="3">
        <v>0</v>
      </c>
      <c r="M61" s="3">
        <v>81.06264255867876</v>
      </c>
      <c r="N61" s="3">
        <v>79.045741209911554</v>
      </c>
      <c r="O61" s="3">
        <v>70.242207164909672</v>
      </c>
      <c r="P61" s="3">
        <v>72.993276369197048</v>
      </c>
      <c r="Q61" s="3">
        <v>73.543226104874464</v>
      </c>
      <c r="R61" s="3">
        <v>83.172027284354556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713.63743475551564</v>
      </c>
      <c r="D64" s="82">
        <v>661.76950122158235</v>
      </c>
      <c r="E64" s="82">
        <v>619.71910503803736</v>
      </c>
      <c r="F64" s="82">
        <v>779.29455062102215</v>
      </c>
      <c r="G64" s="82">
        <v>793.25296626505826</v>
      </c>
      <c r="H64" s="82">
        <v>1046.7975157128126</v>
      </c>
      <c r="I64" s="82">
        <v>878.75620901848117</v>
      </c>
      <c r="J64" s="82">
        <v>1375.6626846825816</v>
      </c>
      <c r="K64" s="82">
        <v>1215.4184634486287</v>
      </c>
      <c r="L64" s="82">
        <v>958.62160117865756</v>
      </c>
      <c r="M64" s="82">
        <v>1394.8209288893556</v>
      </c>
      <c r="N64" s="82">
        <v>1396.1557121497367</v>
      </c>
      <c r="O64" s="82">
        <v>886.71276013627187</v>
      </c>
      <c r="P64" s="82">
        <v>1405.8995368871354</v>
      </c>
      <c r="Q64" s="82">
        <v>1409.5487724020288</v>
      </c>
      <c r="R64" s="82">
        <v>1349.9031344131652</v>
      </c>
    </row>
    <row r="65" spans="1:18" ht="11.25" customHeight="1" x14ac:dyDescent="0.25">
      <c r="A65" s="72" t="s">
        <v>350</v>
      </c>
      <c r="B65" s="73" t="s">
        <v>83</v>
      </c>
      <c r="C65" s="83">
        <v>668.84661909212571</v>
      </c>
      <c r="D65" s="83">
        <v>616.58238587903838</v>
      </c>
      <c r="E65" s="83">
        <v>609.31452310847737</v>
      </c>
      <c r="F65" s="83">
        <v>749.72160764927821</v>
      </c>
      <c r="G65" s="83">
        <v>754.75515278015428</v>
      </c>
      <c r="H65" s="83">
        <v>967.67368573362955</v>
      </c>
      <c r="I65" s="83">
        <v>841.07091156479305</v>
      </c>
      <c r="J65" s="83">
        <v>1110.8000553753575</v>
      </c>
      <c r="K65" s="83">
        <v>958.61928730176464</v>
      </c>
      <c r="L65" s="83">
        <v>820.15710198912961</v>
      </c>
      <c r="M65" s="83">
        <v>953.42118025736556</v>
      </c>
      <c r="N65" s="83">
        <v>942.17071778526565</v>
      </c>
      <c r="O65" s="83">
        <v>735.9656053962035</v>
      </c>
      <c r="P65" s="83">
        <v>1203.6607502230174</v>
      </c>
      <c r="Q65" s="83">
        <v>1192.2456615529466</v>
      </c>
      <c r="R65" s="83">
        <v>1075.5351997633109</v>
      </c>
    </row>
    <row r="66" spans="1:18" ht="11.25" customHeight="1" x14ac:dyDescent="0.25">
      <c r="A66" s="72" t="s">
        <v>88</v>
      </c>
      <c r="B66" s="73" t="s">
        <v>89</v>
      </c>
      <c r="C66" s="83">
        <v>24.17059902265509</v>
      </c>
      <c r="D66" s="83">
        <v>27.583187708159979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27.712000471679982</v>
      </c>
      <c r="L66" s="83">
        <v>20.664296392320015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20.420225440531858</v>
      </c>
      <c r="D67" s="83">
        <v>17.603927634384007</v>
      </c>
      <c r="E67" s="83">
        <v>10.404581929559996</v>
      </c>
      <c r="F67" s="83">
        <v>22.870169247743995</v>
      </c>
      <c r="G67" s="83">
        <v>29.238830888904012</v>
      </c>
      <c r="H67" s="83">
        <v>73.109446651697127</v>
      </c>
      <c r="I67" s="83">
        <v>31.785518307816012</v>
      </c>
      <c r="J67" s="83">
        <v>56.605593694104002</v>
      </c>
      <c r="K67" s="83">
        <v>40.814161171056</v>
      </c>
      <c r="L67" s="83">
        <v>40.373398899288013</v>
      </c>
      <c r="M67" s="83">
        <v>305.70512818255321</v>
      </c>
      <c r="N67" s="83">
        <v>357.41184219924975</v>
      </c>
      <c r="O67" s="83">
        <v>60.169435727718238</v>
      </c>
      <c r="P67" s="83">
        <v>92.546541662329133</v>
      </c>
      <c r="Q67" s="83">
        <v>107.83537237605721</v>
      </c>
      <c r="R67" s="83">
        <v>154.35488296786659</v>
      </c>
    </row>
    <row r="68" spans="1:18" ht="11.25" customHeight="1" x14ac:dyDescent="0.25">
      <c r="A68" s="72" t="s">
        <v>86</v>
      </c>
      <c r="B68" s="73" t="s">
        <v>87</v>
      </c>
      <c r="C68" s="83">
        <v>0.19999120020291236</v>
      </c>
      <c r="D68" s="83">
        <v>0</v>
      </c>
      <c r="E68" s="83">
        <v>0</v>
      </c>
      <c r="F68" s="83">
        <v>6.7027737239999903</v>
      </c>
      <c r="G68" s="83">
        <v>9.2589825960000187</v>
      </c>
      <c r="H68" s="83">
        <v>4.8999815610232567</v>
      </c>
      <c r="I68" s="83">
        <v>4.6077827399999993</v>
      </c>
      <c r="J68" s="83">
        <v>188.60114674800002</v>
      </c>
      <c r="K68" s="83">
        <v>0</v>
      </c>
      <c r="L68" s="83">
        <v>0</v>
      </c>
      <c r="M68" s="83">
        <v>88.400001908306166</v>
      </c>
      <c r="N68" s="83">
        <v>86.200372093687491</v>
      </c>
      <c r="O68" s="83">
        <v>76.599851067665753</v>
      </c>
      <c r="P68" s="83">
        <v>79.800064141996046</v>
      </c>
      <c r="Q68" s="83">
        <v>80.199809892763241</v>
      </c>
      <c r="R68" s="83">
        <v>90.700302640068941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1.114401766462608</v>
      </c>
      <c r="I69" s="83">
        <v>1.2919964058721745</v>
      </c>
      <c r="J69" s="83">
        <v>19.655888865120001</v>
      </c>
      <c r="K69" s="83">
        <v>188.27301450412799</v>
      </c>
      <c r="L69" s="83">
        <v>77.426803897919996</v>
      </c>
      <c r="M69" s="83">
        <v>47.294618541130639</v>
      </c>
      <c r="N69" s="83">
        <v>10.3727800715337</v>
      </c>
      <c r="O69" s="83">
        <v>13.977867944684348</v>
      </c>
      <c r="P69" s="83">
        <v>29.892180859792749</v>
      </c>
      <c r="Q69" s="83">
        <v>29.267928580261859</v>
      </c>
      <c r="R69" s="83">
        <v>29.312749041918757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0.28359021844800042</v>
      </c>
      <c r="J71" s="84">
        <v>0</v>
      </c>
      <c r="K71" s="84">
        <v>0</v>
      </c>
      <c r="L71" s="84">
        <v>0.28889623382399976</v>
      </c>
      <c r="M71" s="84">
        <v>7.9407869048340449E-2</v>
      </c>
      <c r="N71" s="84">
        <v>4.8056621443515377</v>
      </c>
      <c r="O71" s="84">
        <v>0.70808087598234681</v>
      </c>
      <c r="P71" s="84">
        <v>0.21239685226692734</v>
      </c>
      <c r="Q71" s="84">
        <v>1.278062121733708</v>
      </c>
      <c r="R71" s="84">
        <v>1.4191827531345107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1.114401766462608</v>
      </c>
      <c r="I73" s="84">
        <v>1.0084061874241741</v>
      </c>
      <c r="J73" s="84">
        <v>19.655888865120001</v>
      </c>
      <c r="K73" s="84">
        <v>188.27301450412799</v>
      </c>
      <c r="L73" s="84">
        <v>77.137907664095991</v>
      </c>
      <c r="M73" s="84">
        <v>47.2152106720823</v>
      </c>
      <c r="N73" s="84">
        <v>5.5671179271821618</v>
      </c>
      <c r="O73" s="84">
        <v>13.269787068702001</v>
      </c>
      <c r="P73" s="84">
        <v>29.679784007525821</v>
      </c>
      <c r="Q73" s="84">
        <v>27.989866458528152</v>
      </c>
      <c r="R73" s="84">
        <v>27.893566288784246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286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66265.201168921572</v>
      </c>
      <c r="D2" s="79">
        <v>69040.295797644692</v>
      </c>
      <c r="E2" s="79">
        <v>70017.338470740375</v>
      </c>
      <c r="F2" s="79">
        <v>73521.820954534531</v>
      </c>
      <c r="G2" s="79">
        <v>68042.225279016508</v>
      </c>
      <c r="H2" s="79">
        <v>66146.76881642465</v>
      </c>
      <c r="I2" s="79">
        <v>62907.525926522452</v>
      </c>
      <c r="J2" s="79">
        <v>65215.360495156405</v>
      </c>
      <c r="K2" s="79">
        <v>66156.502234138999</v>
      </c>
      <c r="L2" s="79">
        <v>56563.564716306762</v>
      </c>
      <c r="M2" s="79">
        <v>59199.275581026966</v>
      </c>
      <c r="N2" s="79">
        <v>59871.842947635501</v>
      </c>
      <c r="O2" s="79">
        <v>59754.711969402226</v>
      </c>
      <c r="P2" s="79">
        <v>61586.938440951366</v>
      </c>
      <c r="Q2" s="79">
        <v>60542.656615228501</v>
      </c>
      <c r="R2" s="79">
        <v>60667.314313401948</v>
      </c>
    </row>
    <row r="3" spans="1:18" ht="11.25" customHeight="1" x14ac:dyDescent="0.25">
      <c r="A3" s="53" t="s">
        <v>2</v>
      </c>
      <c r="B3" s="54" t="s">
        <v>3</v>
      </c>
      <c r="C3" s="80">
        <v>10697.732874543877</v>
      </c>
      <c r="D3" s="80">
        <v>11693.509053307031</v>
      </c>
      <c r="E3" s="80">
        <v>12603.446729062962</v>
      </c>
      <c r="F3" s="80">
        <v>11924.660971364343</v>
      </c>
      <c r="G3" s="80">
        <v>11641.408655910491</v>
      </c>
      <c r="H3" s="80">
        <v>10420.602236632229</v>
      </c>
      <c r="I3" s="80">
        <v>10036.995079667689</v>
      </c>
      <c r="J3" s="80">
        <v>9319.2554809817357</v>
      </c>
      <c r="K3" s="80">
        <v>11257.438780590765</v>
      </c>
      <c r="L3" s="80">
        <v>9810.7435278228186</v>
      </c>
      <c r="M3" s="80">
        <v>9928.1342267104537</v>
      </c>
      <c r="N3" s="80">
        <v>9657.6258842427615</v>
      </c>
      <c r="O3" s="80">
        <v>9780.1869798834414</v>
      </c>
      <c r="P3" s="80">
        <v>10642.083259469633</v>
      </c>
      <c r="Q3" s="80">
        <v>10781.486019926138</v>
      </c>
      <c r="R3" s="80">
        <v>11865.14174371883</v>
      </c>
    </row>
    <row r="4" spans="1:18" ht="11.25" customHeight="1" x14ac:dyDescent="0.25">
      <c r="A4" s="56" t="s">
        <v>125</v>
      </c>
      <c r="B4" s="57" t="s">
        <v>126</v>
      </c>
      <c r="C4" s="3">
        <v>6794.965111370293</v>
      </c>
      <c r="D4" s="3">
        <v>8792.7860977074233</v>
      </c>
      <c r="E4" s="3">
        <v>9782.1663432725636</v>
      </c>
      <c r="F4" s="3">
        <v>8006.7697869846115</v>
      </c>
      <c r="G4" s="3">
        <v>7515.6783318574853</v>
      </c>
      <c r="H4" s="3">
        <v>6359.8646264037579</v>
      </c>
      <c r="I4" s="3">
        <v>5849.0429456860529</v>
      </c>
      <c r="J4" s="3">
        <v>6446.7402291396274</v>
      </c>
      <c r="K4" s="3">
        <v>8243.3301540891407</v>
      </c>
      <c r="L4" s="3">
        <v>6136.9828689243077</v>
      </c>
      <c r="M4" s="3">
        <v>7710.2172320089558</v>
      </c>
      <c r="N4" s="3">
        <v>7453.4864402301318</v>
      </c>
      <c r="O4" s="3">
        <v>7641.774082765266</v>
      </c>
      <c r="P4" s="3">
        <v>8505.325666366165</v>
      </c>
      <c r="Q4" s="3">
        <v>9012.7725421597261</v>
      </c>
      <c r="R4" s="3">
        <v>10253.916077134145</v>
      </c>
    </row>
    <row r="5" spans="1:18" ht="11.25" customHeight="1" x14ac:dyDescent="0.25">
      <c r="A5" s="59" t="s">
        <v>127</v>
      </c>
      <c r="B5" s="60" t="s">
        <v>128</v>
      </c>
      <c r="C5" s="2">
        <v>5850.8724159396806</v>
      </c>
      <c r="D5" s="2">
        <v>7554.2861151079596</v>
      </c>
      <c r="E5" s="2">
        <v>8129.669352798177</v>
      </c>
      <c r="F5" s="2">
        <v>6103.5781344871502</v>
      </c>
      <c r="G5" s="2">
        <v>6124.8763435981355</v>
      </c>
      <c r="H5" s="2">
        <v>5563.5732006942426</v>
      </c>
      <c r="I5" s="2">
        <v>5043.4595007679545</v>
      </c>
      <c r="J5" s="2">
        <v>5714.2943480725517</v>
      </c>
      <c r="K5" s="2">
        <v>7605.5309792215157</v>
      </c>
      <c r="L5" s="2">
        <v>5827.2390316649053</v>
      </c>
      <c r="M5" s="2">
        <v>7518.9629377147394</v>
      </c>
      <c r="N5" s="2">
        <v>7042.1777255445677</v>
      </c>
      <c r="O5" s="2">
        <v>7051.5481039679198</v>
      </c>
      <c r="P5" s="2">
        <v>7745.2260805278638</v>
      </c>
      <c r="Q5" s="2">
        <v>8427.2058398014069</v>
      </c>
      <c r="R5" s="2">
        <v>9517.7667995006468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468.33986566013016</v>
      </c>
      <c r="H6" s="1">
        <v>499.14054022727487</v>
      </c>
      <c r="I6" s="1">
        <v>537.69883742361253</v>
      </c>
      <c r="J6" s="1">
        <v>477.62985436958849</v>
      </c>
      <c r="K6" s="1">
        <v>548.48634169467596</v>
      </c>
      <c r="L6" s="1">
        <v>280.23388892169032</v>
      </c>
      <c r="M6" s="1">
        <v>438.81819598580086</v>
      </c>
      <c r="N6" s="1">
        <v>898.89682924999011</v>
      </c>
      <c r="O6" s="1">
        <v>943.81722010349711</v>
      </c>
      <c r="P6" s="1">
        <v>1370.6362526945036</v>
      </c>
      <c r="Q6" s="1">
        <v>985.93623855923749</v>
      </c>
      <c r="R6" s="1">
        <v>835.8446347050708</v>
      </c>
    </row>
    <row r="7" spans="1:18" ht="11.25" customHeight="1" x14ac:dyDescent="0.25">
      <c r="A7" s="61" t="s">
        <v>6</v>
      </c>
      <c r="B7" s="62" t="s">
        <v>7</v>
      </c>
      <c r="C7" s="1">
        <v>2.0370387558753835</v>
      </c>
      <c r="D7" s="1">
        <v>24.166249040532076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5.0602487673180905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5848.8353771838056</v>
      </c>
      <c r="D8" s="1">
        <v>7530.1198660674272</v>
      </c>
      <c r="E8" s="1">
        <v>8129.669352798177</v>
      </c>
      <c r="F8" s="1">
        <v>6103.5781344871502</v>
      </c>
      <c r="G8" s="1">
        <v>5656.5364779380052</v>
      </c>
      <c r="H8" s="1">
        <v>5064.4326604669677</v>
      </c>
      <c r="I8" s="1">
        <v>4505.760663344342</v>
      </c>
      <c r="J8" s="1">
        <v>5236.6644937029632</v>
      </c>
      <c r="K8" s="1">
        <v>7057.0446375268402</v>
      </c>
      <c r="L8" s="1">
        <v>5547.0051427432145</v>
      </c>
      <c r="M8" s="1">
        <v>7014.1450665513412</v>
      </c>
      <c r="N8" s="1">
        <v>6143.2808962945774</v>
      </c>
      <c r="O8" s="1">
        <v>6102.6706350971044</v>
      </c>
      <c r="P8" s="1">
        <v>6374.5898278333607</v>
      </c>
      <c r="Q8" s="1">
        <v>7441.2696012421693</v>
      </c>
      <c r="R8" s="1">
        <v>8681.9221647955765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65.999675177597211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14.235794997930517</v>
      </c>
      <c r="P10" s="2">
        <v>8.4109405530049575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944.09269543061191</v>
      </c>
      <c r="D11" s="2">
        <v>1238.4999825994637</v>
      </c>
      <c r="E11" s="2">
        <v>1558.5288090849861</v>
      </c>
      <c r="F11" s="2">
        <v>1806.5231665905558</v>
      </c>
      <c r="G11" s="2">
        <v>1313.0198897478874</v>
      </c>
      <c r="H11" s="2">
        <v>726.44610019834499</v>
      </c>
      <c r="I11" s="2">
        <v>771.00569481095602</v>
      </c>
      <c r="J11" s="2">
        <v>694.38959815620296</v>
      </c>
      <c r="K11" s="2">
        <v>594.68177672097954</v>
      </c>
      <c r="L11" s="2">
        <v>274.56489764480398</v>
      </c>
      <c r="M11" s="2">
        <v>188.18783654611394</v>
      </c>
      <c r="N11" s="2">
        <v>225.69871872514111</v>
      </c>
      <c r="O11" s="2">
        <v>399.49943560378142</v>
      </c>
      <c r="P11" s="2">
        <v>581.32485878751277</v>
      </c>
      <c r="Q11" s="2">
        <v>433.44720235831903</v>
      </c>
      <c r="R11" s="2">
        <v>584.06081609503656</v>
      </c>
    </row>
    <row r="12" spans="1:18" ht="11.25" customHeight="1" x14ac:dyDescent="0.25">
      <c r="A12" s="61" t="s">
        <v>14</v>
      </c>
      <c r="B12" s="62" t="s">
        <v>15</v>
      </c>
      <c r="C12" s="1">
        <v>944.09269543061191</v>
      </c>
      <c r="D12" s="1">
        <v>1238.4999825994637</v>
      </c>
      <c r="E12" s="1">
        <v>1558.5288090849861</v>
      </c>
      <c r="F12" s="1">
        <v>1806.5231665905558</v>
      </c>
      <c r="G12" s="1">
        <v>1313.0198897478874</v>
      </c>
      <c r="H12" s="1">
        <v>726.44610019834499</v>
      </c>
      <c r="I12" s="1">
        <v>771.00569481095602</v>
      </c>
      <c r="J12" s="1">
        <v>694.38959815620296</v>
      </c>
      <c r="K12" s="1">
        <v>594.68177672097954</v>
      </c>
      <c r="L12" s="1">
        <v>274.56489764480398</v>
      </c>
      <c r="M12" s="1">
        <v>188.18783654611394</v>
      </c>
      <c r="N12" s="1">
        <v>225.69871872514111</v>
      </c>
      <c r="O12" s="1">
        <v>399.49943560378142</v>
      </c>
      <c r="P12" s="1">
        <v>581.32485878751277</v>
      </c>
      <c r="Q12" s="1">
        <v>433.44720235831903</v>
      </c>
      <c r="R12" s="1">
        <v>584.06081609503656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93.968181389400826</v>
      </c>
      <c r="F14" s="2">
        <v>96.668485906905204</v>
      </c>
      <c r="G14" s="2">
        <v>77.782098511462209</v>
      </c>
      <c r="H14" s="2">
        <v>69.845325511171211</v>
      </c>
      <c r="I14" s="2">
        <v>34.5777501071424</v>
      </c>
      <c r="J14" s="2">
        <v>38.056282910873009</v>
      </c>
      <c r="K14" s="2">
        <v>43.117398146644966</v>
      </c>
      <c r="L14" s="2">
        <v>35.17893961459896</v>
      </c>
      <c r="M14" s="2">
        <v>3.0664577481022239</v>
      </c>
      <c r="N14" s="2">
        <v>185.60999596042367</v>
      </c>
      <c r="O14" s="2">
        <v>176.49074819563396</v>
      </c>
      <c r="P14" s="2">
        <v>170.36378649778294</v>
      </c>
      <c r="Q14" s="2">
        <v>152.11950000000007</v>
      </c>
      <c r="R14" s="2">
        <v>152.08846153846153</v>
      </c>
    </row>
    <row r="15" spans="1:18" ht="11.25" customHeight="1" x14ac:dyDescent="0.25">
      <c r="A15" s="63" t="s">
        <v>131</v>
      </c>
      <c r="B15" s="57" t="s">
        <v>132</v>
      </c>
      <c r="C15" s="3">
        <v>3902.7677631735842</v>
      </c>
      <c r="D15" s="3">
        <v>2900.7229555996073</v>
      </c>
      <c r="E15" s="3">
        <v>2821.2803857903978</v>
      </c>
      <c r="F15" s="3">
        <v>3917.8911843797318</v>
      </c>
      <c r="G15" s="3">
        <v>4125.7303240530064</v>
      </c>
      <c r="H15" s="3">
        <v>4060.7376102284711</v>
      </c>
      <c r="I15" s="3">
        <v>4187.9521339816374</v>
      </c>
      <c r="J15" s="3">
        <v>2872.5152518421078</v>
      </c>
      <c r="K15" s="3">
        <v>3014.1086265016229</v>
      </c>
      <c r="L15" s="3">
        <v>3673.7606588985104</v>
      </c>
      <c r="M15" s="3">
        <v>2217.9169947014975</v>
      </c>
      <c r="N15" s="3">
        <v>2204.1394440126296</v>
      </c>
      <c r="O15" s="3">
        <v>2138.4128971181763</v>
      </c>
      <c r="P15" s="3">
        <v>2136.757593103468</v>
      </c>
      <c r="Q15" s="3">
        <v>1768.7134777664116</v>
      </c>
      <c r="R15" s="3">
        <v>1611.2256665846853</v>
      </c>
    </row>
    <row r="16" spans="1:18" ht="11.25" customHeight="1" x14ac:dyDescent="0.25">
      <c r="A16" s="59" t="s">
        <v>20</v>
      </c>
      <c r="B16" s="60" t="s">
        <v>21</v>
      </c>
      <c r="C16" s="2">
        <v>3452.664828457207</v>
      </c>
      <c r="D16" s="2">
        <v>2389.6244251007129</v>
      </c>
      <c r="E16" s="2">
        <v>2472.579476649822</v>
      </c>
      <c r="F16" s="2">
        <v>3184.4904159887769</v>
      </c>
      <c r="G16" s="2">
        <v>3503.256173148694</v>
      </c>
      <c r="H16" s="2">
        <v>3409.8675125984514</v>
      </c>
      <c r="I16" s="2">
        <v>3433.9996780562574</v>
      </c>
      <c r="J16" s="2">
        <v>2290.6832289259473</v>
      </c>
      <c r="K16" s="2">
        <v>2417.7595568245224</v>
      </c>
      <c r="L16" s="2">
        <v>3202.1496011390504</v>
      </c>
      <c r="M16" s="2">
        <v>1757.4831516899944</v>
      </c>
      <c r="N16" s="2">
        <v>1735.0901690556962</v>
      </c>
      <c r="O16" s="2">
        <v>1742.1899925152657</v>
      </c>
      <c r="P16" s="2">
        <v>1568.3718244355357</v>
      </c>
      <c r="Q16" s="2">
        <v>1412.5034780634596</v>
      </c>
      <c r="R16" s="2">
        <v>1297.5029335132904</v>
      </c>
    </row>
    <row r="17" spans="1:18" ht="11.25" customHeight="1" x14ac:dyDescent="0.25">
      <c r="A17" s="64" t="s">
        <v>23</v>
      </c>
      <c r="B17" s="60" t="s">
        <v>24</v>
      </c>
      <c r="C17" s="2">
        <v>97.153901248092396</v>
      </c>
      <c r="D17" s="2">
        <v>148.23525977179435</v>
      </c>
      <c r="E17" s="2">
        <v>180.94626664617599</v>
      </c>
      <c r="F17" s="2">
        <v>238.18039232365493</v>
      </c>
      <c r="G17" s="2">
        <v>185.72371485771197</v>
      </c>
      <c r="H17" s="2">
        <v>188.72540078097362</v>
      </c>
      <c r="I17" s="2">
        <v>145.60531744967997</v>
      </c>
      <c r="J17" s="2">
        <v>117.8669242281601</v>
      </c>
      <c r="K17" s="2">
        <v>132.18251787360009</v>
      </c>
      <c r="L17" s="2">
        <v>32.920344502559999</v>
      </c>
      <c r="M17" s="2">
        <v>27.536252818696383</v>
      </c>
      <c r="N17" s="2">
        <v>59.541721732803744</v>
      </c>
      <c r="O17" s="2">
        <v>21.820126484099859</v>
      </c>
      <c r="P17" s="2">
        <v>28.463512468483696</v>
      </c>
      <c r="Q17" s="2">
        <v>19.347474776677942</v>
      </c>
      <c r="R17" s="2">
        <v>11.482315433102542</v>
      </c>
    </row>
    <row r="18" spans="1:18" ht="11.25" customHeight="1" x14ac:dyDescent="0.25">
      <c r="A18" s="65" t="s">
        <v>133</v>
      </c>
      <c r="B18" s="60" t="s">
        <v>22</v>
      </c>
      <c r="C18" s="2">
        <v>352.94903346828482</v>
      </c>
      <c r="D18" s="2">
        <v>362.86327072710003</v>
      </c>
      <c r="E18" s="2">
        <v>167.75464249440003</v>
      </c>
      <c r="F18" s="2">
        <v>495.22037606730004</v>
      </c>
      <c r="G18" s="2">
        <v>436.75043604660004</v>
      </c>
      <c r="H18" s="2">
        <v>462.14469684904577</v>
      </c>
      <c r="I18" s="2">
        <v>608.34713847569992</v>
      </c>
      <c r="J18" s="2">
        <v>463.96509868800001</v>
      </c>
      <c r="K18" s="2">
        <v>464.16655180350006</v>
      </c>
      <c r="L18" s="2">
        <v>438.69071325690004</v>
      </c>
      <c r="M18" s="2">
        <v>432.89759019280632</v>
      </c>
      <c r="N18" s="2">
        <v>409.50755322413005</v>
      </c>
      <c r="O18" s="2">
        <v>374.40277811881043</v>
      </c>
      <c r="P18" s="2">
        <v>539.92225619944884</v>
      </c>
      <c r="Q18" s="2">
        <v>336.8625249262742</v>
      </c>
      <c r="R18" s="2">
        <v>302.24041763829251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17980.26820182367</v>
      </c>
      <c r="D21" s="80">
        <v>19904.35500284117</v>
      </c>
      <c r="E21" s="80">
        <v>19918.310655363195</v>
      </c>
      <c r="F21" s="80">
        <v>24062.338722190045</v>
      </c>
      <c r="G21" s="80">
        <v>21285.544820670977</v>
      </c>
      <c r="H21" s="80">
        <v>19642.758592534956</v>
      </c>
      <c r="I21" s="80">
        <v>20156.930778124111</v>
      </c>
      <c r="J21" s="80">
        <v>21989.430287211653</v>
      </c>
      <c r="K21" s="80">
        <v>19691.947573125024</v>
      </c>
      <c r="L21" s="80">
        <v>17349.619800625973</v>
      </c>
      <c r="M21" s="80">
        <v>17764.33973783757</v>
      </c>
      <c r="N21" s="80">
        <v>17523.159128717962</v>
      </c>
      <c r="O21" s="80">
        <v>17483.373729367082</v>
      </c>
      <c r="P21" s="80">
        <v>15944.138204436913</v>
      </c>
      <c r="Q21" s="80">
        <v>15845.29308865221</v>
      </c>
      <c r="R21" s="80">
        <v>15431.017426586674</v>
      </c>
    </row>
    <row r="22" spans="1:18" ht="11.25" customHeight="1" x14ac:dyDescent="0.25">
      <c r="A22" s="56" t="s">
        <v>134</v>
      </c>
      <c r="B22" s="57" t="s">
        <v>135</v>
      </c>
      <c r="C22" s="3">
        <v>36.943215967423242</v>
      </c>
      <c r="D22" s="3">
        <v>37.133923861531414</v>
      </c>
      <c r="E22" s="3">
        <v>37.133893172277027</v>
      </c>
      <c r="F22" s="3">
        <v>37.134077307781034</v>
      </c>
      <c r="G22" s="3">
        <v>37.133923861531414</v>
      </c>
      <c r="H22" s="3">
        <v>37.089808360038681</v>
      </c>
      <c r="I22" s="3">
        <v>37.134077307781034</v>
      </c>
      <c r="J22" s="3">
        <v>165.34362816198922</v>
      </c>
      <c r="K22" s="3">
        <v>37.133923861509089</v>
      </c>
      <c r="L22" s="3">
        <v>78.399618014802002</v>
      </c>
      <c r="M22" s="3">
        <v>40.162443604227612</v>
      </c>
      <c r="N22" s="3">
        <v>37.016500000022127</v>
      </c>
      <c r="O22" s="3">
        <v>43.2257625247871</v>
      </c>
      <c r="P22" s="3">
        <v>24.912077648056396</v>
      </c>
      <c r="Q22" s="3">
        <v>12.71157424142763</v>
      </c>
      <c r="R22" s="3">
        <v>19.067363210381611</v>
      </c>
    </row>
    <row r="23" spans="1:18" ht="11.25" customHeight="1" x14ac:dyDescent="0.25">
      <c r="A23" s="59" t="s">
        <v>136</v>
      </c>
      <c r="B23" s="60" t="s">
        <v>137</v>
      </c>
      <c r="C23" s="2">
        <v>36.943215967423242</v>
      </c>
      <c r="D23" s="2">
        <v>37.133923861531414</v>
      </c>
      <c r="E23" s="2">
        <v>37.133893172277027</v>
      </c>
      <c r="F23" s="2">
        <v>37.134077307781034</v>
      </c>
      <c r="G23" s="2">
        <v>37.133923861531414</v>
      </c>
      <c r="H23" s="2">
        <v>37.089808360038681</v>
      </c>
      <c r="I23" s="2">
        <v>37.134077307781034</v>
      </c>
      <c r="J23" s="2">
        <v>165.34362816198922</v>
      </c>
      <c r="K23" s="2">
        <v>37.133923861509089</v>
      </c>
      <c r="L23" s="2">
        <v>78.399618014802002</v>
      </c>
      <c r="M23" s="2">
        <v>40.162443604227612</v>
      </c>
      <c r="N23" s="2">
        <v>37.016500000022127</v>
      </c>
      <c r="O23" s="2">
        <v>43.2257625247871</v>
      </c>
      <c r="P23" s="2">
        <v>24.912077648056396</v>
      </c>
      <c r="Q23" s="2">
        <v>12.71157424142763</v>
      </c>
      <c r="R23" s="2">
        <v>19.067363210381611</v>
      </c>
    </row>
    <row r="24" spans="1:18" ht="11.25" customHeight="1" x14ac:dyDescent="0.25">
      <c r="A24" s="61" t="s">
        <v>31</v>
      </c>
      <c r="B24" s="62" t="s">
        <v>32</v>
      </c>
      <c r="C24" s="1">
        <v>36.943215967423242</v>
      </c>
      <c r="D24" s="1">
        <v>37.133923861531414</v>
      </c>
      <c r="E24" s="1">
        <v>37.133893172277027</v>
      </c>
      <c r="F24" s="1">
        <v>37.134077307781034</v>
      </c>
      <c r="G24" s="1">
        <v>37.133923861531414</v>
      </c>
      <c r="H24" s="1">
        <v>37.089808360038681</v>
      </c>
      <c r="I24" s="1">
        <v>37.134077307781034</v>
      </c>
      <c r="J24" s="1">
        <v>37.133985239973207</v>
      </c>
      <c r="K24" s="1">
        <v>37.133923861509089</v>
      </c>
      <c r="L24" s="1">
        <v>37.134046618481989</v>
      </c>
      <c r="M24" s="1">
        <v>37.016516730722259</v>
      </c>
      <c r="N24" s="1">
        <v>37.016500000022127</v>
      </c>
      <c r="O24" s="1">
        <v>36.869919603656456</v>
      </c>
      <c r="P24" s="1">
        <v>15.362458333330428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128.209642922016</v>
      </c>
      <c r="K25" s="1">
        <v>0</v>
      </c>
      <c r="L25" s="1">
        <v>41.265571396320006</v>
      </c>
      <c r="M25" s="1">
        <v>3.1459268735053514</v>
      </c>
      <c r="N25" s="1">
        <v>0</v>
      </c>
      <c r="O25" s="1">
        <v>6.3558429211306482</v>
      </c>
      <c r="P25" s="1">
        <v>9.5496193147259696</v>
      </c>
      <c r="Q25" s="1">
        <v>12.71157424142763</v>
      </c>
      <c r="R25" s="1">
        <v>19.067363210381611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17943.324985856249</v>
      </c>
      <c r="D30" s="3">
        <v>19867.221078979637</v>
      </c>
      <c r="E30" s="3">
        <v>19881.176762190917</v>
      </c>
      <c r="F30" s="3">
        <v>24025.204644882262</v>
      </c>
      <c r="G30" s="3">
        <v>21248.410896809444</v>
      </c>
      <c r="H30" s="3">
        <v>19605.668784174915</v>
      </c>
      <c r="I30" s="3">
        <v>20119.796700816329</v>
      </c>
      <c r="J30" s="3">
        <v>21824.086659049663</v>
      </c>
      <c r="K30" s="3">
        <v>19654.813649263517</v>
      </c>
      <c r="L30" s="3">
        <v>17271.22018261117</v>
      </c>
      <c r="M30" s="3">
        <v>17724.177294233341</v>
      </c>
      <c r="N30" s="3">
        <v>17486.142628717938</v>
      </c>
      <c r="O30" s="3">
        <v>17440.147966842294</v>
      </c>
      <c r="P30" s="3">
        <v>15919.226126788857</v>
      </c>
      <c r="Q30" s="3">
        <v>15832.581514410782</v>
      </c>
      <c r="R30" s="3">
        <v>15411.950063376293</v>
      </c>
    </row>
    <row r="31" spans="1:18" ht="11.25" customHeight="1" x14ac:dyDescent="0.25">
      <c r="A31" s="59" t="s">
        <v>142</v>
      </c>
      <c r="B31" s="60" t="s">
        <v>143</v>
      </c>
      <c r="C31" s="2">
        <v>7019.4167854530197</v>
      </c>
      <c r="D31" s="2">
        <v>7704.575678559745</v>
      </c>
      <c r="E31" s="2">
        <v>8384.7064348915228</v>
      </c>
      <c r="F31" s="2">
        <v>9969.6156654251517</v>
      </c>
      <c r="G31" s="2">
        <v>8935.638548769215</v>
      </c>
      <c r="H31" s="2">
        <v>7978.56408509015</v>
      </c>
      <c r="I31" s="2">
        <v>8998.817668917698</v>
      </c>
      <c r="J31" s="2">
        <v>10753.293434241601</v>
      </c>
      <c r="K31" s="2">
        <v>9535.6672790241628</v>
      </c>
      <c r="L31" s="2">
        <v>8423.6650577164801</v>
      </c>
      <c r="M31" s="2">
        <v>8569.1944664938128</v>
      </c>
      <c r="N31" s="2">
        <v>7844.638913919267</v>
      </c>
      <c r="O31" s="2">
        <v>7815.2837267941577</v>
      </c>
      <c r="P31" s="2">
        <v>7658.4273959900256</v>
      </c>
      <c r="Q31" s="2">
        <v>7660.0538342128903</v>
      </c>
      <c r="R31" s="2">
        <v>7536.1655653669022</v>
      </c>
    </row>
    <row r="32" spans="1:18" ht="11.25" customHeight="1" x14ac:dyDescent="0.25">
      <c r="A32" s="61" t="s">
        <v>144</v>
      </c>
      <c r="B32" s="62" t="s">
        <v>41</v>
      </c>
      <c r="C32" s="1">
        <v>7019.4167854530197</v>
      </c>
      <c r="D32" s="1">
        <v>7704.575678559745</v>
      </c>
      <c r="E32" s="1">
        <v>8384.7064348915228</v>
      </c>
      <c r="F32" s="1">
        <v>9969.6156654251517</v>
      </c>
      <c r="G32" s="1">
        <v>8895.9206313423347</v>
      </c>
      <c r="H32" s="1">
        <v>7935.8753046883194</v>
      </c>
      <c r="I32" s="1">
        <v>8986.6939307212815</v>
      </c>
      <c r="J32" s="1">
        <v>10732.918223326466</v>
      </c>
      <c r="K32" s="1">
        <v>9509.362247333378</v>
      </c>
      <c r="L32" s="1">
        <v>8423.6650577164801</v>
      </c>
      <c r="M32" s="1">
        <v>8569.1944664938128</v>
      </c>
      <c r="N32" s="1">
        <v>7844.638913919267</v>
      </c>
      <c r="O32" s="1">
        <v>7815.2837267941577</v>
      </c>
      <c r="P32" s="1">
        <v>7658.4273959900256</v>
      </c>
      <c r="Q32" s="1">
        <v>7660.0538342128903</v>
      </c>
      <c r="R32" s="1">
        <v>7536.1655653669022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39.717917426880007</v>
      </c>
      <c r="H33" s="1">
        <v>42.68878040183094</v>
      </c>
      <c r="I33" s="1">
        <v>12.123738196416003</v>
      </c>
      <c r="J33" s="1">
        <v>20.375210915136002</v>
      </c>
      <c r="K33" s="1">
        <v>26.305031690784002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601.95779533210691</v>
      </c>
      <c r="D34" s="2">
        <v>771.70144032739358</v>
      </c>
      <c r="E34" s="2">
        <v>696.3078163652159</v>
      </c>
      <c r="F34" s="2">
        <v>577.65268157570097</v>
      </c>
      <c r="G34" s="2">
        <v>515.00264471130015</v>
      </c>
      <c r="H34" s="2">
        <v>562.47501641408746</v>
      </c>
      <c r="I34" s="2">
        <v>530.69584984876633</v>
      </c>
      <c r="J34" s="2">
        <v>570.31013835806721</v>
      </c>
      <c r="K34" s="2">
        <v>621.11099881257883</v>
      </c>
      <c r="L34" s="2">
        <v>832.85609573395971</v>
      </c>
      <c r="M34" s="2">
        <v>797.24618816765735</v>
      </c>
      <c r="N34" s="2">
        <v>1095.0074970089677</v>
      </c>
      <c r="O34" s="2">
        <v>1032.4798065775383</v>
      </c>
      <c r="P34" s="2">
        <v>752.8158282549864</v>
      </c>
      <c r="Q34" s="2">
        <v>836.09172147366189</v>
      </c>
      <c r="R34" s="2">
        <v>875.54642213124123</v>
      </c>
    </row>
    <row r="35" spans="1:18" ht="11.25" customHeight="1" x14ac:dyDescent="0.25">
      <c r="A35" s="59" t="s">
        <v>145</v>
      </c>
      <c r="B35" s="60" t="s">
        <v>146</v>
      </c>
      <c r="C35" s="2">
        <v>3.1177568886225142</v>
      </c>
      <c r="D35" s="2">
        <v>9.3434891346722146</v>
      </c>
      <c r="E35" s="2">
        <v>503.13558004063481</v>
      </c>
      <c r="F35" s="2">
        <v>780.49818134719555</v>
      </c>
      <c r="G35" s="2">
        <v>817.32344422251128</v>
      </c>
      <c r="H35" s="2">
        <v>789.67044391378181</v>
      </c>
      <c r="I35" s="2">
        <v>741.00578736769376</v>
      </c>
      <c r="J35" s="2">
        <v>987.89089434512675</v>
      </c>
      <c r="K35" s="2">
        <v>609.8817256935456</v>
      </c>
      <c r="L35" s="2">
        <v>618.79327560942954</v>
      </c>
      <c r="M35" s="2">
        <v>432.81364697679169</v>
      </c>
      <c r="N35" s="2">
        <v>3.1186579821146205</v>
      </c>
      <c r="O35" s="2">
        <v>1341.772818848842</v>
      </c>
      <c r="P35" s="2">
        <v>869.08166839606906</v>
      </c>
      <c r="Q35" s="2">
        <v>878.17024424416729</v>
      </c>
      <c r="R35" s="2">
        <v>11.824470665604579</v>
      </c>
    </row>
    <row r="36" spans="1:18" ht="11.25" customHeight="1" x14ac:dyDescent="0.25">
      <c r="A36" s="66" t="s">
        <v>45</v>
      </c>
      <c r="B36" s="62" t="s">
        <v>46</v>
      </c>
      <c r="C36" s="1">
        <v>3.1177568886225142</v>
      </c>
      <c r="D36" s="1">
        <v>9.3434891346722146</v>
      </c>
      <c r="E36" s="1">
        <v>503.13558004063481</v>
      </c>
      <c r="F36" s="1">
        <v>780.49818134719555</v>
      </c>
      <c r="G36" s="1">
        <v>817.32344422251128</v>
      </c>
      <c r="H36" s="1">
        <v>789.67044391378181</v>
      </c>
      <c r="I36" s="1">
        <v>741.00578736769376</v>
      </c>
      <c r="J36" s="1">
        <v>987.89089434512675</v>
      </c>
      <c r="K36" s="1">
        <v>609.8817256935456</v>
      </c>
      <c r="L36" s="1">
        <v>618.79327560942954</v>
      </c>
      <c r="M36" s="1">
        <v>432.81364697679169</v>
      </c>
      <c r="N36" s="1">
        <v>3.1186579821146205</v>
      </c>
      <c r="O36" s="1">
        <v>1341.772818848842</v>
      </c>
      <c r="P36" s="1">
        <v>869.08166839606906</v>
      </c>
      <c r="Q36" s="1">
        <v>878.17024424416729</v>
      </c>
      <c r="R36" s="1">
        <v>11.824470665604579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6.1834227519222802</v>
      </c>
      <c r="D38" s="2">
        <v>6.155269530515934</v>
      </c>
      <c r="E38" s="2">
        <v>34.175799522864033</v>
      </c>
      <c r="F38" s="2">
        <v>3.012055179336</v>
      </c>
      <c r="G38" s="2">
        <v>3.0595879616039796</v>
      </c>
      <c r="H38" s="2">
        <v>3.0917132319670229</v>
      </c>
      <c r="I38" s="2">
        <v>3.1650691959719723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3.1694176954914539</v>
      </c>
      <c r="R38" s="2">
        <v>9.490879099887513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6.1834227519222802</v>
      </c>
      <c r="D41" s="1">
        <v>6.155269530515934</v>
      </c>
      <c r="E41" s="1">
        <v>34.175799522864033</v>
      </c>
      <c r="F41" s="1">
        <v>3.012055179336</v>
      </c>
      <c r="G41" s="1">
        <v>3.0595879616039796</v>
      </c>
      <c r="H41" s="1">
        <v>3.0917132319670229</v>
      </c>
      <c r="I41" s="1">
        <v>3.1650691959719723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3.1694176954914539</v>
      </c>
      <c r="R41" s="1">
        <v>9.490879099887513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847.15950726571009</v>
      </c>
      <c r="D43" s="2">
        <v>1026.6493947024287</v>
      </c>
      <c r="E43" s="2">
        <v>1005.2899905795999</v>
      </c>
      <c r="F43" s="2">
        <v>1201.9036036087186</v>
      </c>
      <c r="G43" s="2">
        <v>1273.2259976465407</v>
      </c>
      <c r="H43" s="2">
        <v>1293.3179386864981</v>
      </c>
      <c r="I43" s="2">
        <v>1078.5947470110023</v>
      </c>
      <c r="J43" s="2">
        <v>1139.0629571331224</v>
      </c>
      <c r="K43" s="2">
        <v>1170.2674271586868</v>
      </c>
      <c r="L43" s="2">
        <v>993.29947114402819</v>
      </c>
      <c r="M43" s="2">
        <v>1133.0099922556228</v>
      </c>
      <c r="N43" s="2">
        <v>1378.601351691633</v>
      </c>
      <c r="O43" s="2">
        <v>1261.0223604568107</v>
      </c>
      <c r="P43" s="2">
        <v>965.4546104430176</v>
      </c>
      <c r="Q43" s="2">
        <v>962.57613428005175</v>
      </c>
      <c r="R43" s="2">
        <v>894.30041297788216</v>
      </c>
    </row>
    <row r="44" spans="1:18" ht="11.25" customHeight="1" x14ac:dyDescent="0.25">
      <c r="A44" s="59" t="s">
        <v>149</v>
      </c>
      <c r="B44" s="60" t="s">
        <v>59</v>
      </c>
      <c r="C44" s="2">
        <v>8493.3441770158679</v>
      </c>
      <c r="D44" s="2">
        <v>9254.1667512475196</v>
      </c>
      <c r="E44" s="2">
        <v>8017.0018946252849</v>
      </c>
      <c r="F44" s="2">
        <v>9851.8810005008399</v>
      </c>
      <c r="G44" s="2">
        <v>8437.6045971265812</v>
      </c>
      <c r="H44" s="2">
        <v>7742.4451480511216</v>
      </c>
      <c r="I44" s="2">
        <v>7728.5257996587989</v>
      </c>
      <c r="J44" s="2">
        <v>7398.4638012405749</v>
      </c>
      <c r="K44" s="2">
        <v>7005.8389439033763</v>
      </c>
      <c r="L44" s="2">
        <v>5890.3810471091929</v>
      </c>
      <c r="M44" s="2">
        <v>5978.5029951258703</v>
      </c>
      <c r="N44" s="2">
        <v>6387.4428481169971</v>
      </c>
      <c r="O44" s="2">
        <v>5257.1941878794414</v>
      </c>
      <c r="P44" s="2">
        <v>5248.6990257138732</v>
      </c>
      <c r="Q44" s="2">
        <v>4871.7236193859781</v>
      </c>
      <c r="R44" s="2">
        <v>5641.8790689696498</v>
      </c>
    </row>
    <row r="45" spans="1:18" ht="11.25" customHeight="1" x14ac:dyDescent="0.25">
      <c r="A45" s="59" t="s">
        <v>150</v>
      </c>
      <c r="B45" s="60" t="s">
        <v>151</v>
      </c>
      <c r="C45" s="2">
        <v>972.14554114899909</v>
      </c>
      <c r="D45" s="2">
        <v>1094.6290554773641</v>
      </c>
      <c r="E45" s="2">
        <v>1240.5592461657961</v>
      </c>
      <c r="F45" s="2">
        <v>1640.64145724532</v>
      </c>
      <c r="G45" s="2">
        <v>1266.5560763716921</v>
      </c>
      <c r="H45" s="2">
        <v>1236.1044387873112</v>
      </c>
      <c r="I45" s="2">
        <v>1038.9917788164</v>
      </c>
      <c r="J45" s="2">
        <v>975.06543373117233</v>
      </c>
      <c r="K45" s="2">
        <v>712.047274671168</v>
      </c>
      <c r="L45" s="2">
        <v>512.22523529808007</v>
      </c>
      <c r="M45" s="2">
        <v>813.41000521358546</v>
      </c>
      <c r="N45" s="2">
        <v>777.33335999895667</v>
      </c>
      <c r="O45" s="2">
        <v>732.39506628550544</v>
      </c>
      <c r="P45" s="2">
        <v>424.74759799088525</v>
      </c>
      <c r="Q45" s="2">
        <v>620.79654311854165</v>
      </c>
      <c r="R45" s="2">
        <v>442.74324416512769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411.84015826906409</v>
      </c>
      <c r="D49" s="1">
        <v>446.17742131950001</v>
      </c>
      <c r="E49" s="1">
        <v>446.18093195129995</v>
      </c>
      <c r="F49" s="1">
        <v>577.13700945419998</v>
      </c>
      <c r="G49" s="1">
        <v>486.17715183570004</v>
      </c>
      <c r="H49" s="1">
        <v>504.85546780081688</v>
      </c>
      <c r="I49" s="1">
        <v>458.41956590429999</v>
      </c>
      <c r="J49" s="1">
        <v>389.85337539720013</v>
      </c>
      <c r="K49" s="1">
        <v>364.89984538410005</v>
      </c>
      <c r="L49" s="1">
        <v>337.18928559030002</v>
      </c>
      <c r="M49" s="1">
        <v>358.8009445840662</v>
      </c>
      <c r="N49" s="1">
        <v>290.16095575672699</v>
      </c>
      <c r="O49" s="1">
        <v>283.53458321813787</v>
      </c>
      <c r="P49" s="1">
        <v>65.134968360679309</v>
      </c>
      <c r="Q49" s="1">
        <v>49.534546395551693</v>
      </c>
      <c r="R49" s="1">
        <v>71.760056767174589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560.305382879935</v>
      </c>
      <c r="D51" s="1">
        <v>648.45163415786408</v>
      </c>
      <c r="E51" s="1">
        <v>794.37831421449619</v>
      </c>
      <c r="F51" s="1">
        <v>1063.5044477911201</v>
      </c>
      <c r="G51" s="1">
        <v>780.37892453599204</v>
      </c>
      <c r="H51" s="1">
        <v>731.24897098649433</v>
      </c>
      <c r="I51" s="1">
        <v>580.57221291209999</v>
      </c>
      <c r="J51" s="1">
        <v>585.21205833397221</v>
      </c>
      <c r="K51" s="1">
        <v>347.14742928706801</v>
      </c>
      <c r="L51" s="1">
        <v>175.03594970778008</v>
      </c>
      <c r="M51" s="1">
        <v>454.60906062951926</v>
      </c>
      <c r="N51" s="1">
        <v>487.17240424222967</v>
      </c>
      <c r="O51" s="1">
        <v>448.86048306736757</v>
      </c>
      <c r="P51" s="1">
        <v>359.61262963020596</v>
      </c>
      <c r="Q51" s="1">
        <v>571.26199672298992</v>
      </c>
      <c r="R51" s="1">
        <v>370.98318739795309</v>
      </c>
    </row>
    <row r="52" spans="1:18" ht="11.25" customHeight="1" x14ac:dyDescent="0.25">
      <c r="A52" s="53" t="s">
        <v>72</v>
      </c>
      <c r="B52" s="54" t="s">
        <v>73</v>
      </c>
      <c r="C52" s="80">
        <v>37102.293306526881</v>
      </c>
      <c r="D52" s="80">
        <v>36615.219017770534</v>
      </c>
      <c r="E52" s="80">
        <v>36414.322297921572</v>
      </c>
      <c r="F52" s="80">
        <v>36232.010595049804</v>
      </c>
      <c r="G52" s="80">
        <v>33571.816256347323</v>
      </c>
      <c r="H52" s="80">
        <v>34875.174434136046</v>
      </c>
      <c r="I52" s="80">
        <v>31492.372950121571</v>
      </c>
      <c r="J52" s="80">
        <v>32805.656911697239</v>
      </c>
      <c r="K52" s="80">
        <v>33567.985439297889</v>
      </c>
      <c r="L52" s="80">
        <v>27842.451620063614</v>
      </c>
      <c r="M52" s="80">
        <v>29192.938527499704</v>
      </c>
      <c r="N52" s="80">
        <v>30274.673275281428</v>
      </c>
      <c r="O52" s="80">
        <v>30259.607800083555</v>
      </c>
      <c r="P52" s="80">
        <v>32770.282760988877</v>
      </c>
      <c r="Q52" s="80">
        <v>31757.96448152923</v>
      </c>
      <c r="R52" s="80">
        <v>30739.443220989124</v>
      </c>
    </row>
    <row r="53" spans="1:18" ht="11.25" customHeight="1" x14ac:dyDescent="0.25">
      <c r="A53" s="56" t="s">
        <v>74</v>
      </c>
      <c r="B53" s="57" t="s">
        <v>75</v>
      </c>
      <c r="C53" s="3">
        <v>36919.925235009468</v>
      </c>
      <c r="D53" s="3">
        <v>36446.817407828996</v>
      </c>
      <c r="E53" s="3">
        <v>36243.284890217168</v>
      </c>
      <c r="F53" s="3">
        <v>36152.906656708059</v>
      </c>
      <c r="G53" s="3">
        <v>33535.530459511901</v>
      </c>
      <c r="H53" s="3">
        <v>34841.019911078576</v>
      </c>
      <c r="I53" s="3">
        <v>31463.203071055716</v>
      </c>
      <c r="J53" s="3">
        <v>32731.100623096758</v>
      </c>
      <c r="K53" s="3">
        <v>33499.019036639984</v>
      </c>
      <c r="L53" s="3">
        <v>27821.061438728542</v>
      </c>
      <c r="M53" s="3">
        <v>28741.648595368824</v>
      </c>
      <c r="N53" s="3">
        <v>29634.12245636357</v>
      </c>
      <c r="O53" s="3">
        <v>29799.681865084218</v>
      </c>
      <c r="P53" s="3">
        <v>32305.583089635511</v>
      </c>
      <c r="Q53" s="3">
        <v>31358.006902969555</v>
      </c>
      <c r="R53" s="3">
        <v>30343.377549678473</v>
      </c>
    </row>
    <row r="54" spans="1:18" ht="11.25" customHeight="1" x14ac:dyDescent="0.25">
      <c r="A54" s="56" t="s">
        <v>152</v>
      </c>
      <c r="B54" s="57" t="s">
        <v>153</v>
      </c>
      <c r="C54" s="3">
        <v>182.36807151741445</v>
      </c>
      <c r="D54" s="3">
        <v>168.40160994153601</v>
      </c>
      <c r="E54" s="3">
        <v>171.03740770440001</v>
      </c>
      <c r="F54" s="3">
        <v>79.103938341743998</v>
      </c>
      <c r="G54" s="3">
        <v>36.285796835424009</v>
      </c>
      <c r="H54" s="3">
        <v>34.15452305746895</v>
      </c>
      <c r="I54" s="3">
        <v>29.169879065856005</v>
      </c>
      <c r="J54" s="3">
        <v>74.556288600480002</v>
      </c>
      <c r="K54" s="3">
        <v>68.966402657903998</v>
      </c>
      <c r="L54" s="3">
        <v>21.390181335072</v>
      </c>
      <c r="M54" s="3">
        <v>451.2899321308787</v>
      </c>
      <c r="N54" s="3">
        <v>640.55081891785926</v>
      </c>
      <c r="O54" s="3">
        <v>459.92593499933821</v>
      </c>
      <c r="P54" s="3">
        <v>464.69967135336424</v>
      </c>
      <c r="Q54" s="3">
        <v>399.95757855967372</v>
      </c>
      <c r="R54" s="3">
        <v>396.06567131064924</v>
      </c>
    </row>
    <row r="55" spans="1:18" ht="11.25" customHeight="1" x14ac:dyDescent="0.25">
      <c r="A55" s="59" t="s">
        <v>76</v>
      </c>
      <c r="B55" s="60" t="s">
        <v>77</v>
      </c>
      <c r="C55" s="2">
        <v>173.42635981969116</v>
      </c>
      <c r="D55" s="2">
        <v>161.69880389544002</v>
      </c>
      <c r="E55" s="2">
        <v>161.39741408294401</v>
      </c>
      <c r="F55" s="2">
        <v>28.992331782863999</v>
      </c>
      <c r="G55" s="2">
        <v>28.42866423864</v>
      </c>
      <c r="H55" s="2">
        <v>28.509508182997994</v>
      </c>
      <c r="I55" s="2">
        <v>25.4502718524</v>
      </c>
      <c r="J55" s="2">
        <v>58.011729720479998</v>
      </c>
      <c r="K55" s="2">
        <v>30.672087833376001</v>
      </c>
      <c r="L55" s="2">
        <v>21.390181335072</v>
      </c>
      <c r="M55" s="2">
        <v>185.01454558827581</v>
      </c>
      <c r="N55" s="2">
        <v>326.59886132273937</v>
      </c>
      <c r="O55" s="2">
        <v>181.28486731698334</v>
      </c>
      <c r="P55" s="2">
        <v>192.25005498479115</v>
      </c>
      <c r="Q55" s="2">
        <v>152.07237836247069</v>
      </c>
      <c r="R55" s="2">
        <v>139.81184224343718</v>
      </c>
    </row>
    <row r="56" spans="1:18" ht="11.25" customHeight="1" x14ac:dyDescent="0.25">
      <c r="A56" s="59" t="s">
        <v>78</v>
      </c>
      <c r="B56" s="60" t="s">
        <v>79</v>
      </c>
      <c r="C56" s="2">
        <v>2.860017777107402</v>
      </c>
      <c r="D56" s="2">
        <v>2.1760474320000003</v>
      </c>
      <c r="E56" s="2">
        <v>1.0890034272000002</v>
      </c>
      <c r="F56" s="2">
        <v>3.2655951432000001</v>
      </c>
      <c r="G56" s="2">
        <v>5.4400097232000002</v>
      </c>
      <c r="H56" s="2">
        <v>1.560179770040097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6.081693920615904</v>
      </c>
      <c r="D57" s="2">
        <v>4.5267586140960008</v>
      </c>
      <c r="E57" s="2">
        <v>8.5509901942560056</v>
      </c>
      <c r="F57" s="2">
        <v>46.846011415679996</v>
      </c>
      <c r="G57" s="2">
        <v>2.4171228735840073</v>
      </c>
      <c r="H57" s="2">
        <v>4.084835104430856</v>
      </c>
      <c r="I57" s="2">
        <v>3.7196072134560048</v>
      </c>
      <c r="J57" s="2">
        <v>16.544558879999997</v>
      </c>
      <c r="K57" s="2">
        <v>38.294314824528001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266.27538654260292</v>
      </c>
      <c r="N58" s="2">
        <v>313.95195759511989</v>
      </c>
      <c r="O58" s="2">
        <v>278.6410676823549</v>
      </c>
      <c r="P58" s="2">
        <v>272.44961636857306</v>
      </c>
      <c r="Q58" s="2">
        <v>247.88520019720303</v>
      </c>
      <c r="R58" s="2">
        <v>256.25382906721205</v>
      </c>
    </row>
    <row r="59" spans="1:18" ht="11.25" customHeight="1" x14ac:dyDescent="0.25">
      <c r="A59" s="81" t="s">
        <v>349</v>
      </c>
      <c r="B59" s="54">
        <v>7200</v>
      </c>
      <c r="C59" s="80">
        <v>484.9067860271532</v>
      </c>
      <c r="D59" s="80">
        <v>827.2127237259599</v>
      </c>
      <c r="E59" s="80">
        <v>1081.2587883926403</v>
      </c>
      <c r="F59" s="80">
        <v>1302.8106659303519</v>
      </c>
      <c r="G59" s="80">
        <v>1543.4555460877079</v>
      </c>
      <c r="H59" s="80">
        <v>1208.2335531214178</v>
      </c>
      <c r="I59" s="80">
        <v>1221.2271186090841</v>
      </c>
      <c r="J59" s="80">
        <v>1101.017815265772</v>
      </c>
      <c r="K59" s="80">
        <v>1639.13044112532</v>
      </c>
      <c r="L59" s="80">
        <v>1560.7497677943602</v>
      </c>
      <c r="M59" s="80">
        <v>2313.8630889792394</v>
      </c>
      <c r="N59" s="80">
        <v>2416.3846593933467</v>
      </c>
      <c r="O59" s="80">
        <v>2231.5434600681424</v>
      </c>
      <c r="P59" s="80">
        <v>2230.4342160559404</v>
      </c>
      <c r="Q59" s="80">
        <v>2157.9130251209203</v>
      </c>
      <c r="R59" s="80">
        <v>2631.7119221073217</v>
      </c>
    </row>
    <row r="60" spans="1:18" ht="11.25" customHeight="1" x14ac:dyDescent="0.25">
      <c r="A60" s="56" t="s">
        <v>97</v>
      </c>
      <c r="B60" s="57" t="s">
        <v>98</v>
      </c>
      <c r="C60" s="3">
        <v>484.9067860271532</v>
      </c>
      <c r="D60" s="3">
        <v>827.2127237259599</v>
      </c>
      <c r="E60" s="3">
        <v>1081.2587883926403</v>
      </c>
      <c r="F60" s="3">
        <v>1297.4355753044399</v>
      </c>
      <c r="G60" s="3">
        <v>1536.1607692688399</v>
      </c>
      <c r="H60" s="3">
        <v>1203.9236747667867</v>
      </c>
      <c r="I60" s="3">
        <v>1217.0023961238001</v>
      </c>
      <c r="J60" s="3">
        <v>928.25154809244009</v>
      </c>
      <c r="K60" s="3">
        <v>1639.13044112532</v>
      </c>
      <c r="L60" s="3">
        <v>1560.7497677943602</v>
      </c>
      <c r="M60" s="3">
        <v>2232.8004464205605</v>
      </c>
      <c r="N60" s="3">
        <v>2337.338918183435</v>
      </c>
      <c r="O60" s="3">
        <v>2161.3012529032326</v>
      </c>
      <c r="P60" s="3">
        <v>2157.4409396867431</v>
      </c>
      <c r="Q60" s="3">
        <v>2084.3697990160458</v>
      </c>
      <c r="R60" s="3">
        <v>2548.5398948229672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5.3750906259120006</v>
      </c>
      <c r="G61" s="3">
        <v>7.2947768188680007</v>
      </c>
      <c r="H61" s="3">
        <v>4.3098783546311896</v>
      </c>
      <c r="I61" s="3">
        <v>4.2247224852840004</v>
      </c>
      <c r="J61" s="3">
        <v>172.76626717333201</v>
      </c>
      <c r="K61" s="3">
        <v>0</v>
      </c>
      <c r="L61" s="3">
        <v>0</v>
      </c>
      <c r="M61" s="3">
        <v>81.06264255867876</v>
      </c>
      <c r="N61" s="3">
        <v>79.045741209911554</v>
      </c>
      <c r="O61" s="3">
        <v>70.242207164909672</v>
      </c>
      <c r="P61" s="3">
        <v>72.993276369197048</v>
      </c>
      <c r="Q61" s="3">
        <v>73.543226104874464</v>
      </c>
      <c r="R61" s="3">
        <v>83.172027284354556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702.85063629932256</v>
      </c>
      <c r="D64" s="82">
        <v>652.44812714272859</v>
      </c>
      <c r="E64" s="82">
        <v>614.54544133951811</v>
      </c>
      <c r="F64" s="82">
        <v>769.16084807978393</v>
      </c>
      <c r="G64" s="82">
        <v>782.26189352300969</v>
      </c>
      <c r="H64" s="82">
        <v>1017.5293297403446</v>
      </c>
      <c r="I64" s="82">
        <v>865.54297560438476</v>
      </c>
      <c r="J64" s="82">
        <v>1353.7314505094475</v>
      </c>
      <c r="K64" s="82">
        <v>1182.7644517936774</v>
      </c>
      <c r="L64" s="82">
        <v>930.33661700589471</v>
      </c>
      <c r="M64" s="82">
        <v>1312.6536716435107</v>
      </c>
      <c r="N64" s="82">
        <v>1285.6348290329647</v>
      </c>
      <c r="O64" s="82">
        <v>856.50630759036949</v>
      </c>
      <c r="P64" s="82">
        <v>1367.6422535970528</v>
      </c>
      <c r="Q64" s="82">
        <v>1370.8293299151255</v>
      </c>
      <c r="R64" s="82">
        <v>1297.8481345957262</v>
      </c>
    </row>
    <row r="65" spans="1:18" ht="11.25" customHeight="1" x14ac:dyDescent="0.25">
      <c r="A65" s="72" t="s">
        <v>350</v>
      </c>
      <c r="B65" s="73" t="s">
        <v>83</v>
      </c>
      <c r="C65" s="83">
        <v>668.84661909212571</v>
      </c>
      <c r="D65" s="83">
        <v>616.58238587903838</v>
      </c>
      <c r="E65" s="83">
        <v>609.31452310847737</v>
      </c>
      <c r="F65" s="83">
        <v>749.72160764927821</v>
      </c>
      <c r="G65" s="83">
        <v>754.75515278015428</v>
      </c>
      <c r="H65" s="83">
        <v>967.67368573362955</v>
      </c>
      <c r="I65" s="83">
        <v>841.07091156479305</v>
      </c>
      <c r="J65" s="83">
        <v>1110.8000553753575</v>
      </c>
      <c r="K65" s="83">
        <v>958.61928730176464</v>
      </c>
      <c r="L65" s="83">
        <v>815.47163736192965</v>
      </c>
      <c r="M65" s="83">
        <v>950.28469773810548</v>
      </c>
      <c r="N65" s="83">
        <v>938.40606101981655</v>
      </c>
      <c r="O65" s="83">
        <v>731.93303131405355</v>
      </c>
      <c r="P65" s="83">
        <v>1198.8450669403485</v>
      </c>
      <c r="Q65" s="83">
        <v>1192.0216626311833</v>
      </c>
      <c r="R65" s="83">
        <v>1074.9751642972612</v>
      </c>
    </row>
    <row r="66" spans="1:18" ht="11.25" customHeight="1" x14ac:dyDescent="0.25">
      <c r="A66" s="72" t="s">
        <v>88</v>
      </c>
      <c r="B66" s="73" t="s">
        <v>89</v>
      </c>
      <c r="C66" s="83">
        <v>24.17059902265509</v>
      </c>
      <c r="D66" s="83">
        <v>27.583187708159979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27.712000471679982</v>
      </c>
      <c r="L66" s="83">
        <v>20.664296392320015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9.8334181845417508</v>
      </c>
      <c r="D67" s="83">
        <v>8.2825535555302476</v>
      </c>
      <c r="E67" s="83">
        <v>5.2309182310407225</v>
      </c>
      <c r="F67" s="83">
        <v>13.575166482505699</v>
      </c>
      <c r="G67" s="83">
        <v>19.498271570855415</v>
      </c>
      <c r="H67" s="83">
        <v>44.182697023004948</v>
      </c>
      <c r="I67" s="83">
        <v>18.782937058695421</v>
      </c>
      <c r="J67" s="83">
        <v>37.531480486423582</v>
      </c>
      <c r="K67" s="83">
        <v>29.424101246762987</v>
      </c>
      <c r="L67" s="83">
        <v>27.277150407047866</v>
      </c>
      <c r="M67" s="83">
        <v>232.48331115317259</v>
      </c>
      <c r="N67" s="83">
        <v>251.96992698878987</v>
      </c>
      <c r="O67" s="83">
        <v>35.824794522329057</v>
      </c>
      <c r="P67" s="83">
        <v>62.574890825888595</v>
      </c>
      <c r="Q67" s="83">
        <v>72.824189071271192</v>
      </c>
      <c r="R67" s="83">
        <v>105.95621510775918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5.8640739479999997</v>
      </c>
      <c r="G68" s="83">
        <v>8.0084691719999999</v>
      </c>
      <c r="H68" s="83">
        <v>4.6999764114296054</v>
      </c>
      <c r="I68" s="83">
        <v>4.6077827399999993</v>
      </c>
      <c r="J68" s="83">
        <v>188.18502069600001</v>
      </c>
      <c r="K68" s="83">
        <v>0</v>
      </c>
      <c r="L68" s="83">
        <v>0</v>
      </c>
      <c r="M68" s="83">
        <v>88.400001908306166</v>
      </c>
      <c r="N68" s="83">
        <v>86.200372093687491</v>
      </c>
      <c r="O68" s="83">
        <v>76.599851067665753</v>
      </c>
      <c r="P68" s="83">
        <v>79.800064141996046</v>
      </c>
      <c r="Q68" s="83">
        <v>80.199809892763241</v>
      </c>
      <c r="R68" s="83">
        <v>90.700302640068941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0.9729705722804175</v>
      </c>
      <c r="I69" s="83">
        <v>1.0813442408963696</v>
      </c>
      <c r="J69" s="83">
        <v>17.214893951666372</v>
      </c>
      <c r="K69" s="83">
        <v>167.00906277346976</v>
      </c>
      <c r="L69" s="83">
        <v>66.923532844597148</v>
      </c>
      <c r="M69" s="83">
        <v>41.485660843926496</v>
      </c>
      <c r="N69" s="83">
        <v>9.0584689306709691</v>
      </c>
      <c r="O69" s="83">
        <v>12.148630686321072</v>
      </c>
      <c r="P69" s="83">
        <v>26.422231688819785</v>
      </c>
      <c r="Q69" s="83">
        <v>25.783668319908088</v>
      </c>
      <c r="R69" s="83">
        <v>26.216452550636792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0.21887314879665185</v>
      </c>
      <c r="J71" s="84">
        <v>0</v>
      </c>
      <c r="K71" s="84">
        <v>0</v>
      </c>
      <c r="L71" s="84">
        <v>0.21073279091742739</v>
      </c>
      <c r="M71" s="84">
        <v>5.1619076892743282E-2</v>
      </c>
      <c r="N71" s="84">
        <v>4.2893670197898794</v>
      </c>
      <c r="O71" s="84">
        <v>0.63952413814963416</v>
      </c>
      <c r="P71" s="84">
        <v>0.19396028508092661</v>
      </c>
      <c r="Q71" s="84">
        <v>1.1647430203318414</v>
      </c>
      <c r="R71" s="84">
        <v>1.3119679425463195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0.9729705722804175</v>
      </c>
      <c r="I73" s="84">
        <v>0.86247109209971784</v>
      </c>
      <c r="J73" s="84">
        <v>17.214893951666372</v>
      </c>
      <c r="K73" s="84">
        <v>167.00906277346976</v>
      </c>
      <c r="L73" s="84">
        <v>66.712800053679715</v>
      </c>
      <c r="M73" s="84">
        <v>41.434041767033754</v>
      </c>
      <c r="N73" s="84">
        <v>4.7691019108810888</v>
      </c>
      <c r="O73" s="84">
        <v>11.509106548171438</v>
      </c>
      <c r="P73" s="84">
        <v>26.228271403738859</v>
      </c>
      <c r="Q73" s="84">
        <v>24.618925299576247</v>
      </c>
      <c r="R73" s="84">
        <v>24.90448460809047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285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21096.898834370317</v>
      </c>
      <c r="D2" s="79">
        <v>20918.894357148587</v>
      </c>
      <c r="E2" s="79">
        <v>19722.304832885879</v>
      </c>
      <c r="F2" s="79">
        <v>21244.491957161237</v>
      </c>
      <c r="G2" s="79">
        <v>19624.170099475268</v>
      </c>
      <c r="H2" s="79">
        <v>19127.06124327983</v>
      </c>
      <c r="I2" s="79">
        <v>17331.529516578139</v>
      </c>
      <c r="J2" s="79">
        <v>18686.244255842979</v>
      </c>
      <c r="K2" s="79">
        <v>15253.016636364035</v>
      </c>
      <c r="L2" s="79">
        <v>14971.204656086935</v>
      </c>
      <c r="M2" s="79">
        <v>13596.231411300536</v>
      </c>
      <c r="N2" s="79">
        <v>13377.419654820173</v>
      </c>
      <c r="O2" s="79">
        <v>13649.309868699773</v>
      </c>
      <c r="P2" s="79">
        <v>13620.406589046532</v>
      </c>
      <c r="Q2" s="79">
        <v>13902.899808974908</v>
      </c>
      <c r="R2" s="79">
        <v>12259.310972575977</v>
      </c>
    </row>
    <row r="3" spans="1:18" ht="11.25" customHeight="1" x14ac:dyDescent="0.25">
      <c r="A3" s="53" t="s">
        <v>2</v>
      </c>
      <c r="B3" s="54" t="s">
        <v>3</v>
      </c>
      <c r="C3" s="80">
        <v>1471.0678436470125</v>
      </c>
      <c r="D3" s="80">
        <v>840.04536076772047</v>
      </c>
      <c r="E3" s="80">
        <v>757.36740210452353</v>
      </c>
      <c r="F3" s="80">
        <v>970.78046481103843</v>
      </c>
      <c r="G3" s="80">
        <v>741.54895115772058</v>
      </c>
      <c r="H3" s="80">
        <v>686.19212674514131</v>
      </c>
      <c r="I3" s="80">
        <v>625.9551209605039</v>
      </c>
      <c r="J3" s="80">
        <v>457.86382196713049</v>
      </c>
      <c r="K3" s="80">
        <v>796.1579837460589</v>
      </c>
      <c r="L3" s="80">
        <v>1197.8361585719085</v>
      </c>
      <c r="M3" s="80">
        <v>695.29877122383698</v>
      </c>
      <c r="N3" s="80">
        <v>467.79074586244838</v>
      </c>
      <c r="O3" s="80">
        <v>446.36522820295238</v>
      </c>
      <c r="P3" s="80">
        <v>474.66184351515329</v>
      </c>
      <c r="Q3" s="80">
        <v>468.86827861238334</v>
      </c>
      <c r="R3" s="80">
        <v>421.39460697821465</v>
      </c>
    </row>
    <row r="4" spans="1:18" ht="11.25" customHeight="1" x14ac:dyDescent="0.25">
      <c r="A4" s="56" t="s">
        <v>125</v>
      </c>
      <c r="B4" s="57" t="s">
        <v>126</v>
      </c>
      <c r="C4" s="3">
        <v>749.57312954959036</v>
      </c>
      <c r="D4" s="3">
        <v>537.0941491073504</v>
      </c>
      <c r="E4" s="3">
        <v>520.0947232830415</v>
      </c>
      <c r="F4" s="3">
        <v>525.86903736230943</v>
      </c>
      <c r="G4" s="3">
        <v>335.87794283529757</v>
      </c>
      <c r="H4" s="3">
        <v>289.30338926462002</v>
      </c>
      <c r="I4" s="3">
        <v>207.07325868528224</v>
      </c>
      <c r="J4" s="3">
        <v>247.59972111075786</v>
      </c>
      <c r="K4" s="3">
        <v>556.34973571122123</v>
      </c>
      <c r="L4" s="3">
        <v>680.71884604765239</v>
      </c>
      <c r="M4" s="3">
        <v>660.94191603051456</v>
      </c>
      <c r="N4" s="3">
        <v>443.14191774336444</v>
      </c>
      <c r="O4" s="3">
        <v>439.51741981938716</v>
      </c>
      <c r="P4" s="3">
        <v>457.77416348507967</v>
      </c>
      <c r="Q4" s="3">
        <v>467.58510715039421</v>
      </c>
      <c r="R4" s="3">
        <v>421.37882970645575</v>
      </c>
    </row>
    <row r="5" spans="1:18" ht="11.25" customHeight="1" x14ac:dyDescent="0.25">
      <c r="A5" s="59" t="s">
        <v>127</v>
      </c>
      <c r="B5" s="60" t="s">
        <v>128</v>
      </c>
      <c r="C5" s="2">
        <v>721.10267776820217</v>
      </c>
      <c r="D5" s="2">
        <v>503.39571207971989</v>
      </c>
      <c r="E5" s="2">
        <v>486.62062158225501</v>
      </c>
      <c r="F5" s="2">
        <v>466.68626678984276</v>
      </c>
      <c r="G5" s="2">
        <v>306.42801389968776</v>
      </c>
      <c r="H5" s="2">
        <v>265.67333752185436</v>
      </c>
      <c r="I5" s="2">
        <v>180.37437491036664</v>
      </c>
      <c r="J5" s="2">
        <v>209.32420594812223</v>
      </c>
      <c r="K5" s="2">
        <v>517.64224500583805</v>
      </c>
      <c r="L5" s="2">
        <v>652.53763978363042</v>
      </c>
      <c r="M5" s="2">
        <v>648.06895060014995</v>
      </c>
      <c r="N5" s="2">
        <v>430.9539768766146</v>
      </c>
      <c r="O5" s="2">
        <v>409.15550877551186</v>
      </c>
      <c r="P5" s="2">
        <v>426.12084235943615</v>
      </c>
      <c r="Q5" s="2">
        <v>440.55922987633352</v>
      </c>
      <c r="R5" s="2">
        <v>392.46672165696867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1.371895012573531</v>
      </c>
      <c r="K6" s="1">
        <v>0</v>
      </c>
      <c r="L6" s="1">
        <v>60.835336937330673</v>
      </c>
      <c r="M6" s="1">
        <v>6.6645394387881227</v>
      </c>
      <c r="N6" s="1">
        <v>0</v>
      </c>
      <c r="O6" s="1">
        <v>0</v>
      </c>
      <c r="P6" s="1">
        <v>17.442736903604192</v>
      </c>
      <c r="Q6" s="1">
        <v>14.213270464599496</v>
      </c>
      <c r="R6" s="1">
        <v>0.51073386467176307</v>
      </c>
    </row>
    <row r="7" spans="1:18" ht="11.25" customHeight="1" x14ac:dyDescent="0.25">
      <c r="A7" s="61" t="s">
        <v>6</v>
      </c>
      <c r="B7" s="62" t="s">
        <v>7</v>
      </c>
      <c r="C7" s="1">
        <v>0.60896008319066197</v>
      </c>
      <c r="D7" s="1">
        <v>2.7251312338167999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0.42711321363297211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720.49371768501146</v>
      </c>
      <c r="D8" s="1">
        <v>500.67058084590309</v>
      </c>
      <c r="E8" s="1">
        <v>486.62062158225501</v>
      </c>
      <c r="F8" s="1">
        <v>466.68626678984276</v>
      </c>
      <c r="G8" s="1">
        <v>306.42801389968776</v>
      </c>
      <c r="H8" s="1">
        <v>265.67333752185436</v>
      </c>
      <c r="I8" s="1">
        <v>180.37437491036664</v>
      </c>
      <c r="J8" s="1">
        <v>207.9523109355487</v>
      </c>
      <c r="K8" s="1">
        <v>517.64224500583805</v>
      </c>
      <c r="L8" s="1">
        <v>591.70230284629974</v>
      </c>
      <c r="M8" s="1">
        <v>641.40441116136185</v>
      </c>
      <c r="N8" s="1">
        <v>430.9539768766146</v>
      </c>
      <c r="O8" s="1">
        <v>408.72839556187887</v>
      </c>
      <c r="P8" s="1">
        <v>408.67810545583194</v>
      </c>
      <c r="Q8" s="1">
        <v>426.34595941173404</v>
      </c>
      <c r="R8" s="1">
        <v>391.95598779229692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0.16569024140407962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28.470451781388231</v>
      </c>
      <c r="D11" s="2">
        <v>33.698437027630533</v>
      </c>
      <c r="E11" s="2">
        <v>21.006665568787326</v>
      </c>
      <c r="F11" s="2">
        <v>43.370514897709441</v>
      </c>
      <c r="G11" s="2">
        <v>19.045498737936033</v>
      </c>
      <c r="H11" s="2">
        <v>14.389902487370932</v>
      </c>
      <c r="I11" s="2">
        <v>21.743834100589993</v>
      </c>
      <c r="J11" s="2">
        <v>33.755253516580638</v>
      </c>
      <c r="K11" s="2">
        <v>33.131898877248062</v>
      </c>
      <c r="L11" s="2">
        <v>20.803653855122114</v>
      </c>
      <c r="M11" s="2">
        <v>12.872965430364639</v>
      </c>
      <c r="N11" s="2">
        <v>12.187940866749841</v>
      </c>
      <c r="O11" s="2">
        <v>30.361911043875313</v>
      </c>
      <c r="P11" s="2">
        <v>31.487630884239405</v>
      </c>
      <c r="Q11" s="2">
        <v>27.025877274060676</v>
      </c>
      <c r="R11" s="2">
        <v>28.912108049487081</v>
      </c>
    </row>
    <row r="12" spans="1:18" ht="11.25" customHeight="1" x14ac:dyDescent="0.25">
      <c r="A12" s="61" t="s">
        <v>14</v>
      </c>
      <c r="B12" s="62" t="s">
        <v>15</v>
      </c>
      <c r="C12" s="1">
        <v>28.470451781388231</v>
      </c>
      <c r="D12" s="1">
        <v>33.698437027630533</v>
      </c>
      <c r="E12" s="1">
        <v>21.006665568787326</v>
      </c>
      <c r="F12" s="1">
        <v>43.370514897709441</v>
      </c>
      <c r="G12" s="1">
        <v>19.045498737936033</v>
      </c>
      <c r="H12" s="1">
        <v>14.389902487370932</v>
      </c>
      <c r="I12" s="1">
        <v>21.743834100589993</v>
      </c>
      <c r="J12" s="1">
        <v>33.755253516580638</v>
      </c>
      <c r="K12" s="1">
        <v>33.131898877248062</v>
      </c>
      <c r="L12" s="1">
        <v>20.803653855122114</v>
      </c>
      <c r="M12" s="1">
        <v>12.872965430364639</v>
      </c>
      <c r="N12" s="1">
        <v>12.187940866749841</v>
      </c>
      <c r="O12" s="1">
        <v>30.361911043875313</v>
      </c>
      <c r="P12" s="1">
        <v>31.487630884239405</v>
      </c>
      <c r="Q12" s="1">
        <v>27.025877274060676</v>
      </c>
      <c r="R12" s="1">
        <v>28.912108049487081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12.467436131999191</v>
      </c>
      <c r="F14" s="2">
        <v>15.812255674757218</v>
      </c>
      <c r="G14" s="2">
        <v>10.404430197673797</v>
      </c>
      <c r="H14" s="2">
        <v>9.2401492553947051</v>
      </c>
      <c r="I14" s="2">
        <v>4.9550496743256032</v>
      </c>
      <c r="J14" s="2">
        <v>4.5202616460549967</v>
      </c>
      <c r="K14" s="2">
        <v>5.5755918281350425</v>
      </c>
      <c r="L14" s="2">
        <v>7.3775524088998274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721.49471409742227</v>
      </c>
      <c r="D15" s="3">
        <v>302.95121166037012</v>
      </c>
      <c r="E15" s="3">
        <v>237.27267882148206</v>
      </c>
      <c r="F15" s="3">
        <v>444.91142744872906</v>
      </c>
      <c r="G15" s="3">
        <v>405.67100832242301</v>
      </c>
      <c r="H15" s="3">
        <v>396.88873748052129</v>
      </c>
      <c r="I15" s="3">
        <v>418.88186227522169</v>
      </c>
      <c r="J15" s="3">
        <v>210.26410085637264</v>
      </c>
      <c r="K15" s="3">
        <v>239.80824803483765</v>
      </c>
      <c r="L15" s="3">
        <v>517.11731252425614</v>
      </c>
      <c r="M15" s="3">
        <v>34.35685519332241</v>
      </c>
      <c r="N15" s="3">
        <v>24.648828119083909</v>
      </c>
      <c r="O15" s="3">
        <v>6.8478083835652344</v>
      </c>
      <c r="P15" s="3">
        <v>16.8876800300736</v>
      </c>
      <c r="Q15" s="3">
        <v>1.2831714619891228</v>
      </c>
      <c r="R15" s="3">
        <v>1.5777271758925387E-2</v>
      </c>
    </row>
    <row r="16" spans="1:18" ht="11.25" customHeight="1" x14ac:dyDescent="0.25">
      <c r="A16" s="59" t="s">
        <v>20</v>
      </c>
      <c r="B16" s="60" t="s">
        <v>21</v>
      </c>
      <c r="C16" s="2">
        <v>720.81474751426003</v>
      </c>
      <c r="D16" s="2">
        <v>300.34492586360432</v>
      </c>
      <c r="E16" s="2">
        <v>231.89596973989774</v>
      </c>
      <c r="F16" s="2">
        <v>429.1864759808501</v>
      </c>
      <c r="G16" s="2">
        <v>392.84256557618528</v>
      </c>
      <c r="H16" s="2">
        <v>375.67303018131719</v>
      </c>
      <c r="I16" s="2">
        <v>418.88186227522169</v>
      </c>
      <c r="J16" s="2">
        <v>210.26410085637264</v>
      </c>
      <c r="K16" s="2">
        <v>239.80824803483765</v>
      </c>
      <c r="L16" s="2">
        <v>517.11731252425614</v>
      </c>
      <c r="M16" s="2">
        <v>34.35685519332241</v>
      </c>
      <c r="N16" s="2">
        <v>24.648828119083909</v>
      </c>
      <c r="O16" s="2">
        <v>6.8478083835652344</v>
      </c>
      <c r="P16" s="2">
        <v>16.623964134934088</v>
      </c>
      <c r="Q16" s="2">
        <v>0.78297916051586114</v>
      </c>
      <c r="R16" s="2">
        <v>1.0848844473428501E-2</v>
      </c>
    </row>
    <row r="17" spans="1:18" ht="11.25" customHeight="1" x14ac:dyDescent="0.25">
      <c r="A17" s="64" t="s">
        <v>23</v>
      </c>
      <c r="B17" s="60" t="s">
        <v>24</v>
      </c>
      <c r="C17" s="2">
        <v>0.67996658316223013</v>
      </c>
      <c r="D17" s="2">
        <v>2.6062857967657753</v>
      </c>
      <c r="E17" s="2">
        <v>5.376709081584317</v>
      </c>
      <c r="F17" s="2">
        <v>15.724951467878936</v>
      </c>
      <c r="G17" s="2">
        <v>12.82844274623775</v>
      </c>
      <c r="H17" s="2">
        <v>21.21570729920407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0.2637158951395106</v>
      </c>
      <c r="Q18" s="2">
        <v>0.50019230147326155</v>
      </c>
      <c r="R18" s="2">
        <v>4.9284272854968865E-3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3108.0923307014687</v>
      </c>
      <c r="D21" s="80">
        <v>3345.6564515297841</v>
      </c>
      <c r="E21" s="80">
        <v>2783.8100572108119</v>
      </c>
      <c r="F21" s="80">
        <v>2516.8469881962078</v>
      </c>
      <c r="G21" s="80">
        <v>2612.8781903291915</v>
      </c>
      <c r="H21" s="80">
        <v>2417.6852565561912</v>
      </c>
      <c r="I21" s="80">
        <v>2076.4958412426536</v>
      </c>
      <c r="J21" s="80">
        <v>2962.537229834893</v>
      </c>
      <c r="K21" s="80">
        <v>2181.7607949623662</v>
      </c>
      <c r="L21" s="80">
        <v>2292.6736968323785</v>
      </c>
      <c r="M21" s="80">
        <v>1759.9937089871082</v>
      </c>
      <c r="N21" s="80">
        <v>2257.3648767895161</v>
      </c>
      <c r="O21" s="80">
        <v>1814.2909979932003</v>
      </c>
      <c r="P21" s="80">
        <v>1339.7469644270409</v>
      </c>
      <c r="Q21" s="80">
        <v>1599.5884226379467</v>
      </c>
      <c r="R21" s="80">
        <v>1313.2529646323671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3108.0923307014687</v>
      </c>
      <c r="D30" s="3">
        <v>3345.6564515297841</v>
      </c>
      <c r="E30" s="3">
        <v>2783.8100572108119</v>
      </c>
      <c r="F30" s="3">
        <v>2516.8469881962078</v>
      </c>
      <c r="G30" s="3">
        <v>2612.8781903291915</v>
      </c>
      <c r="H30" s="3">
        <v>2417.6852565561912</v>
      </c>
      <c r="I30" s="3">
        <v>2076.4958412426536</v>
      </c>
      <c r="J30" s="3">
        <v>2962.537229834893</v>
      </c>
      <c r="K30" s="3">
        <v>2181.7607949623662</v>
      </c>
      <c r="L30" s="3">
        <v>2292.6736968323785</v>
      </c>
      <c r="M30" s="3">
        <v>1759.9937089871082</v>
      </c>
      <c r="N30" s="3">
        <v>2257.3648767895161</v>
      </c>
      <c r="O30" s="3">
        <v>1814.2909979932003</v>
      </c>
      <c r="P30" s="3">
        <v>1339.7469644270409</v>
      </c>
      <c r="Q30" s="3">
        <v>1599.5884226379467</v>
      </c>
      <c r="R30" s="3">
        <v>1313.2529646323671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1577.5091077904833</v>
      </c>
      <c r="D34" s="2">
        <v>1820.6166303368484</v>
      </c>
      <c r="E34" s="2">
        <v>1313.4591180656519</v>
      </c>
      <c r="F34" s="2">
        <v>867.64013770447821</v>
      </c>
      <c r="G34" s="2">
        <v>720.34184856838283</v>
      </c>
      <c r="H34" s="2">
        <v>814.89568928315668</v>
      </c>
      <c r="I34" s="2">
        <v>720.1804995519941</v>
      </c>
      <c r="J34" s="2">
        <v>750.99705368153968</v>
      </c>
      <c r="K34" s="2">
        <v>776.8231998559138</v>
      </c>
      <c r="L34" s="2">
        <v>798.1290204411697</v>
      </c>
      <c r="M34" s="2">
        <v>734.51449614746957</v>
      </c>
      <c r="N34" s="2">
        <v>830.00382530211607</v>
      </c>
      <c r="O34" s="2">
        <v>875.64686338072909</v>
      </c>
      <c r="P34" s="2">
        <v>600.41017629268072</v>
      </c>
      <c r="Q34" s="2">
        <v>803.29965463741007</v>
      </c>
      <c r="R34" s="2">
        <v>653.41414867969195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0.37238669263856872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0.37238669263856872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206.56840457325185</v>
      </c>
      <c r="D38" s="2">
        <v>235.14551676637197</v>
      </c>
      <c r="E38" s="2">
        <v>238.6546040977199</v>
      </c>
      <c r="F38" s="2">
        <v>266.79091058189982</v>
      </c>
      <c r="G38" s="2">
        <v>279.67774323617982</v>
      </c>
      <c r="H38" s="2">
        <v>289.14159250087226</v>
      </c>
      <c r="I38" s="2">
        <v>276.37733053857625</v>
      </c>
      <c r="J38" s="2">
        <v>298.2150767743201</v>
      </c>
      <c r="K38" s="2">
        <v>196.87380023671199</v>
      </c>
      <c r="L38" s="2">
        <v>206.58415462315187</v>
      </c>
      <c r="M38" s="2">
        <v>200.16041723586508</v>
      </c>
      <c r="N38" s="2">
        <v>38.101182267494188</v>
      </c>
      <c r="O38" s="2">
        <v>31.785592167054965</v>
      </c>
      <c r="P38" s="2">
        <v>31.782912489695679</v>
      </c>
      <c r="Q38" s="2">
        <v>38.124518023093707</v>
      </c>
      <c r="R38" s="2">
        <v>50.840441659028784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206.56840457325185</v>
      </c>
      <c r="D41" s="1">
        <v>235.14551676637197</v>
      </c>
      <c r="E41" s="1">
        <v>238.6546040977199</v>
      </c>
      <c r="F41" s="1">
        <v>266.79091058189982</v>
      </c>
      <c r="G41" s="1">
        <v>279.67774323617982</v>
      </c>
      <c r="H41" s="1">
        <v>289.14159250087226</v>
      </c>
      <c r="I41" s="1">
        <v>276.37733053857625</v>
      </c>
      <c r="J41" s="1">
        <v>298.2150767743201</v>
      </c>
      <c r="K41" s="1">
        <v>196.87380023671199</v>
      </c>
      <c r="L41" s="1">
        <v>206.58415462315187</v>
      </c>
      <c r="M41" s="1">
        <v>200.16041723586508</v>
      </c>
      <c r="N41" s="1">
        <v>38.101182267494188</v>
      </c>
      <c r="O41" s="1">
        <v>31.785592167054965</v>
      </c>
      <c r="P41" s="1">
        <v>31.782912489695679</v>
      </c>
      <c r="Q41" s="1">
        <v>38.124518023093707</v>
      </c>
      <c r="R41" s="1">
        <v>50.840441659028784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283.29558059036174</v>
      </c>
      <c r="D43" s="2">
        <v>460.24539189002826</v>
      </c>
      <c r="E43" s="2">
        <v>446.08670155263428</v>
      </c>
      <c r="F43" s="2">
        <v>463.46765797969482</v>
      </c>
      <c r="G43" s="2">
        <v>542.1303182658703</v>
      </c>
      <c r="H43" s="2">
        <v>521.46014347138464</v>
      </c>
      <c r="I43" s="2">
        <v>406.82821074347635</v>
      </c>
      <c r="J43" s="2">
        <v>419.42115782683055</v>
      </c>
      <c r="K43" s="2">
        <v>390.35289988153329</v>
      </c>
      <c r="L43" s="2">
        <v>472.81185284725564</v>
      </c>
      <c r="M43" s="2">
        <v>474.70170041300912</v>
      </c>
      <c r="N43" s="2">
        <v>1080.1450889905734</v>
      </c>
      <c r="O43" s="2">
        <v>599.90860176969227</v>
      </c>
      <c r="P43" s="2">
        <v>353.90515632443589</v>
      </c>
      <c r="Q43" s="2">
        <v>390.13504045336526</v>
      </c>
      <c r="R43" s="2">
        <v>404.86130865100756</v>
      </c>
    </row>
    <row r="44" spans="1:18" ht="11.25" customHeight="1" x14ac:dyDescent="0.25">
      <c r="A44" s="59" t="s">
        <v>149</v>
      </c>
      <c r="B44" s="60" t="s">
        <v>59</v>
      </c>
      <c r="C44" s="2">
        <v>1037.6406404576794</v>
      </c>
      <c r="D44" s="2">
        <v>826.58001882577946</v>
      </c>
      <c r="E44" s="2">
        <v>785.60963349480596</v>
      </c>
      <c r="F44" s="2">
        <v>918.94828193013484</v>
      </c>
      <c r="G44" s="2">
        <v>1070.7282802587586</v>
      </c>
      <c r="H44" s="2">
        <v>792.18783130077782</v>
      </c>
      <c r="I44" s="2">
        <v>673.1098004086067</v>
      </c>
      <c r="J44" s="2">
        <v>1493.9039415522027</v>
      </c>
      <c r="K44" s="2">
        <v>817.71089498820731</v>
      </c>
      <c r="L44" s="2">
        <v>815.14866892080124</v>
      </c>
      <c r="M44" s="2">
        <v>350.61709519076419</v>
      </c>
      <c r="N44" s="2">
        <v>309.11478022933244</v>
      </c>
      <c r="O44" s="2">
        <v>306.94994067572412</v>
      </c>
      <c r="P44" s="2">
        <v>353.64871932022857</v>
      </c>
      <c r="Q44" s="2">
        <v>368.02920952407754</v>
      </c>
      <c r="R44" s="2">
        <v>200.18390484604831</v>
      </c>
    </row>
    <row r="45" spans="1:18" ht="11.25" customHeight="1" x14ac:dyDescent="0.25">
      <c r="A45" s="59" t="s">
        <v>150</v>
      </c>
      <c r="B45" s="60" t="s">
        <v>151</v>
      </c>
      <c r="C45" s="2">
        <v>3.0785972896925329</v>
      </c>
      <c r="D45" s="2">
        <v>3.0688937107560004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3.580774103951927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3.0785972896925329</v>
      </c>
      <c r="D51" s="1">
        <v>3.0688937107560004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3.580774103951927</v>
      </c>
    </row>
    <row r="52" spans="1:18" ht="11.25" customHeight="1" x14ac:dyDescent="0.25">
      <c r="A52" s="53" t="s">
        <v>72</v>
      </c>
      <c r="B52" s="54" t="s">
        <v>73</v>
      </c>
      <c r="C52" s="80">
        <v>16517.555267664771</v>
      </c>
      <c r="D52" s="80">
        <v>16733.192544851081</v>
      </c>
      <c r="E52" s="80">
        <v>16181.127373570544</v>
      </c>
      <c r="F52" s="80">
        <v>17756.089503944178</v>
      </c>
      <c r="G52" s="80">
        <v>16268.969493496779</v>
      </c>
      <c r="H52" s="80">
        <v>16023.092157630697</v>
      </c>
      <c r="I52" s="80">
        <v>14629.078554374981</v>
      </c>
      <c r="J52" s="80">
        <v>15265.457892334538</v>
      </c>
      <c r="K52" s="80">
        <v>12275.09785765561</v>
      </c>
      <c r="L52" s="80">
        <v>11480.694800682648</v>
      </c>
      <c r="M52" s="80">
        <v>11140.938931089591</v>
      </c>
      <c r="N52" s="80">
        <v>10651.824130479366</v>
      </c>
      <c r="O52" s="80">
        <v>11388.653642503619</v>
      </c>
      <c r="P52" s="80">
        <v>11805.997781104337</v>
      </c>
      <c r="Q52" s="80">
        <v>11834.443107724577</v>
      </c>
      <c r="R52" s="80">
        <v>10524.663400965395</v>
      </c>
    </row>
    <row r="53" spans="1:18" ht="11.25" customHeight="1" x14ac:dyDescent="0.25">
      <c r="A53" s="56" t="s">
        <v>74</v>
      </c>
      <c r="B53" s="57" t="s">
        <v>75</v>
      </c>
      <c r="C53" s="3">
        <v>16517.464596314265</v>
      </c>
      <c r="D53" s="3">
        <v>16733.192544851081</v>
      </c>
      <c r="E53" s="3">
        <v>16181.127373570544</v>
      </c>
      <c r="F53" s="3">
        <v>17756.089503944178</v>
      </c>
      <c r="G53" s="3">
        <v>16268.969493496779</v>
      </c>
      <c r="H53" s="3">
        <v>16023.092157630697</v>
      </c>
      <c r="I53" s="3">
        <v>14629.078554374981</v>
      </c>
      <c r="J53" s="3">
        <v>15265.457892334538</v>
      </c>
      <c r="K53" s="3">
        <v>12275.09785765561</v>
      </c>
      <c r="L53" s="3">
        <v>11480.694800682648</v>
      </c>
      <c r="M53" s="3">
        <v>11140.938931089591</v>
      </c>
      <c r="N53" s="3">
        <v>10650.433876226469</v>
      </c>
      <c r="O53" s="3">
        <v>11382.082285339748</v>
      </c>
      <c r="P53" s="3">
        <v>11799.021977490049</v>
      </c>
      <c r="Q53" s="3">
        <v>11826.806379858053</v>
      </c>
      <c r="R53" s="3">
        <v>10517.026452740109</v>
      </c>
    </row>
    <row r="54" spans="1:18" ht="11.25" customHeight="1" x14ac:dyDescent="0.25">
      <c r="A54" s="56" t="s">
        <v>152</v>
      </c>
      <c r="B54" s="57" t="s">
        <v>153</v>
      </c>
      <c r="C54" s="3">
        <v>9.0671350505897891E-2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1.3902542528974973</v>
      </c>
      <c r="O54" s="3">
        <v>6.5713571638713439</v>
      </c>
      <c r="P54" s="3">
        <v>6.9758036142880346</v>
      </c>
      <c r="Q54" s="3">
        <v>7.6367278665239056</v>
      </c>
      <c r="R54" s="3">
        <v>7.6369482252862237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9.0671350505897891E-2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1.3902542528974973</v>
      </c>
      <c r="O57" s="2">
        <v>6.5713571638713439</v>
      </c>
      <c r="P57" s="2">
        <v>6.9758036142880346</v>
      </c>
      <c r="Q57" s="2">
        <v>7.6367278665239056</v>
      </c>
      <c r="R57" s="2">
        <v>7.6369482252862237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0.18339235706683646</v>
      </c>
      <c r="D59" s="80">
        <v>0</v>
      </c>
      <c r="E59" s="80">
        <v>0</v>
      </c>
      <c r="F59" s="80">
        <v>0.77500020981599294</v>
      </c>
      <c r="G59" s="80">
        <v>0.77346449157600339</v>
      </c>
      <c r="H59" s="80">
        <v>9.1702347800142303E-2</v>
      </c>
      <c r="I59" s="80">
        <v>0</v>
      </c>
      <c r="J59" s="80">
        <v>0.38531170641600088</v>
      </c>
      <c r="K59" s="80">
        <v>0</v>
      </c>
      <c r="L59" s="80">
        <v>0</v>
      </c>
      <c r="M59" s="80">
        <v>0</v>
      </c>
      <c r="N59" s="80">
        <v>0.43990168884242914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0.43990168884242914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0.18339235706683646</v>
      </c>
      <c r="D61" s="3">
        <v>0</v>
      </c>
      <c r="E61" s="3">
        <v>0</v>
      </c>
      <c r="F61" s="3">
        <v>0.77500020981599294</v>
      </c>
      <c r="G61" s="3">
        <v>0.77346449157600339</v>
      </c>
      <c r="H61" s="3">
        <v>9.1702347800142303E-2</v>
      </c>
      <c r="I61" s="3">
        <v>0</v>
      </c>
      <c r="J61" s="3">
        <v>0.38531170641600088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10.383559886059784</v>
      </c>
      <c r="D64" s="82">
        <v>9.0404099420013395</v>
      </c>
      <c r="E64" s="82">
        <v>4.9866444973953046</v>
      </c>
      <c r="F64" s="82">
        <v>9.7882481250069926</v>
      </c>
      <c r="G64" s="82">
        <v>10.641623293547624</v>
      </c>
      <c r="H64" s="82">
        <v>28.375095079666185</v>
      </c>
      <c r="I64" s="82">
        <v>12.738358161737551</v>
      </c>
      <c r="J64" s="82">
        <v>20.963776665210997</v>
      </c>
      <c r="K64" s="82">
        <v>30.353599453581431</v>
      </c>
      <c r="L64" s="82">
        <v>26.811823615741382</v>
      </c>
      <c r="M64" s="82">
        <v>78.486330777838646</v>
      </c>
      <c r="N64" s="82">
        <v>106.36402723639797</v>
      </c>
      <c r="O64" s="82">
        <v>28.939609549696705</v>
      </c>
      <c r="P64" s="82">
        <v>36.517158695411034</v>
      </c>
      <c r="Q64" s="82">
        <v>36.661196509180378</v>
      </c>
      <c r="R64" s="82">
        <v>49.258821236483101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4.6854646272000089</v>
      </c>
      <c r="M65" s="83">
        <v>3.1364825192601957</v>
      </c>
      <c r="N65" s="83">
        <v>3.7646567654493719</v>
      </c>
      <c r="O65" s="83">
        <v>4.0325740821498099</v>
      </c>
      <c r="P65" s="83">
        <v>4.8156832826689344</v>
      </c>
      <c r="Q65" s="83">
        <v>0.22399892176334074</v>
      </c>
      <c r="R65" s="83">
        <v>0.56003546604963783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10.183568685856871</v>
      </c>
      <c r="D67" s="83">
        <v>9.0404099420013395</v>
      </c>
      <c r="E67" s="83">
        <v>4.9866444973953046</v>
      </c>
      <c r="F67" s="83">
        <v>8.9495483490070011</v>
      </c>
      <c r="G67" s="83">
        <v>9.3911098695476056</v>
      </c>
      <c r="H67" s="83">
        <v>28.042443453648566</v>
      </c>
      <c r="I67" s="83">
        <v>12.54543196900681</v>
      </c>
      <c r="J67" s="83">
        <v>18.282206617755101</v>
      </c>
      <c r="K67" s="83">
        <v>10.885439416570753</v>
      </c>
      <c r="L67" s="83">
        <v>12.499567032951536</v>
      </c>
      <c r="M67" s="83">
        <v>70.021364869489744</v>
      </c>
      <c r="N67" s="83">
        <v>101.37857253324228</v>
      </c>
      <c r="O67" s="83">
        <v>23.22787938399539</v>
      </c>
      <c r="P67" s="83">
        <v>28.564494274699769</v>
      </c>
      <c r="Q67" s="83">
        <v>33.289614732990422</v>
      </c>
      <c r="R67" s="83">
        <v>45.976502594804124</v>
      </c>
    </row>
    <row r="68" spans="1:18" ht="11.25" customHeight="1" x14ac:dyDescent="0.25">
      <c r="A68" s="72" t="s">
        <v>86</v>
      </c>
      <c r="B68" s="73" t="s">
        <v>87</v>
      </c>
      <c r="C68" s="83">
        <v>0.19999120020291236</v>
      </c>
      <c r="D68" s="83">
        <v>0</v>
      </c>
      <c r="E68" s="83">
        <v>0</v>
      </c>
      <c r="F68" s="83">
        <v>0.8386997759999909</v>
      </c>
      <c r="G68" s="83">
        <v>1.2505134240000189</v>
      </c>
      <c r="H68" s="83">
        <v>0.20000514959365143</v>
      </c>
      <c r="I68" s="83">
        <v>0</v>
      </c>
      <c r="J68" s="83">
        <v>0.41612605199999853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0.13264647642396782</v>
      </c>
      <c r="I69" s="83">
        <v>0.19292619273074241</v>
      </c>
      <c r="J69" s="83">
        <v>2.2654439954558976</v>
      </c>
      <c r="K69" s="83">
        <v>19.468160037010676</v>
      </c>
      <c r="L69" s="83">
        <v>9.6267919555898356</v>
      </c>
      <c r="M69" s="83">
        <v>5.3284833890887056</v>
      </c>
      <c r="N69" s="83">
        <v>1.2207979377063212</v>
      </c>
      <c r="O69" s="83">
        <v>1.6791560835515049</v>
      </c>
      <c r="P69" s="83">
        <v>3.1369811380423296</v>
      </c>
      <c r="Q69" s="83">
        <v>3.1475828544266164</v>
      </c>
      <c r="R69" s="83">
        <v>2.7222831756293373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5.7517475835694977E-2</v>
      </c>
      <c r="J71" s="84">
        <v>0</v>
      </c>
      <c r="K71" s="84">
        <v>0</v>
      </c>
      <c r="L71" s="84">
        <v>7.1252907467999047E-2</v>
      </c>
      <c r="M71" s="84">
        <v>2.6122726124174316E-2</v>
      </c>
      <c r="N71" s="84">
        <v>0.47702614915490149</v>
      </c>
      <c r="O71" s="84">
        <v>6.2094012009374137E-2</v>
      </c>
      <c r="P71" s="84">
        <v>1.6400269227556403E-2</v>
      </c>
      <c r="Q71" s="84">
        <v>0.10261202494040308</v>
      </c>
      <c r="R71" s="84">
        <v>9.8066313000763836E-2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0.13264647642396782</v>
      </c>
      <c r="I73" s="84">
        <v>0.13540871689504744</v>
      </c>
      <c r="J73" s="84">
        <v>2.2654439954558976</v>
      </c>
      <c r="K73" s="84">
        <v>19.468160037010676</v>
      </c>
      <c r="L73" s="84">
        <v>9.5555390481218367</v>
      </c>
      <c r="M73" s="84">
        <v>5.3023606629645315</v>
      </c>
      <c r="N73" s="84">
        <v>0.74377178855141968</v>
      </c>
      <c r="O73" s="84">
        <v>1.6170620715421309</v>
      </c>
      <c r="P73" s="84">
        <v>3.1205808688147734</v>
      </c>
      <c r="Q73" s="84">
        <v>3.0449708294862132</v>
      </c>
      <c r="R73" s="84">
        <v>2.6242168626285736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284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694.90578240009859</v>
      </c>
      <c r="D2" s="79">
        <v>849.32214088388889</v>
      </c>
      <c r="E2" s="79">
        <v>861.87634198624869</v>
      </c>
      <c r="F2" s="79">
        <v>952.14349869641887</v>
      </c>
      <c r="G2" s="79">
        <v>803.84035306665442</v>
      </c>
      <c r="H2" s="79">
        <v>789.45851620668384</v>
      </c>
      <c r="I2" s="79">
        <v>757.94293850329586</v>
      </c>
      <c r="J2" s="79">
        <v>757.94696537792447</v>
      </c>
      <c r="K2" s="79">
        <v>693.75295218104873</v>
      </c>
      <c r="L2" s="79">
        <v>783.01321877497685</v>
      </c>
      <c r="M2" s="79">
        <v>627.66951081015247</v>
      </c>
      <c r="N2" s="79">
        <v>581.55916542365082</v>
      </c>
      <c r="O2" s="79">
        <v>596.96869903033337</v>
      </c>
      <c r="P2" s="79">
        <v>659.07268819026069</v>
      </c>
      <c r="Q2" s="79">
        <v>645.89161984198472</v>
      </c>
      <c r="R2" s="79">
        <v>650.27453376474261</v>
      </c>
    </row>
    <row r="3" spans="1:18" ht="11.25" customHeight="1" x14ac:dyDescent="0.25">
      <c r="A3" s="53" t="s">
        <v>2</v>
      </c>
      <c r="B3" s="54" t="s">
        <v>3</v>
      </c>
      <c r="C3" s="80">
        <v>11.51334106766457</v>
      </c>
      <c r="D3" s="80">
        <v>6.769369010035704</v>
      </c>
      <c r="E3" s="80">
        <v>6.8755977438576066</v>
      </c>
      <c r="F3" s="80">
        <v>8.4143718510565613</v>
      </c>
      <c r="G3" s="80">
        <v>3.3893566142339733</v>
      </c>
      <c r="H3" s="80">
        <v>2.7895953176370165</v>
      </c>
      <c r="I3" s="80">
        <v>1.6232695729792741</v>
      </c>
      <c r="J3" s="80">
        <v>2.8203213565383458</v>
      </c>
      <c r="K3" s="80">
        <v>2.8804470807429934</v>
      </c>
      <c r="L3" s="80">
        <v>13.70924308957261</v>
      </c>
      <c r="M3" s="80">
        <v>7.2997310617070994</v>
      </c>
      <c r="N3" s="80">
        <v>0</v>
      </c>
      <c r="O3" s="80">
        <v>0.39075773632411426</v>
      </c>
      <c r="P3" s="80">
        <v>7.4725057680463725E-2</v>
      </c>
      <c r="Q3" s="80">
        <v>5.9100105811502514E-3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8.0098751478616599</v>
      </c>
      <c r="D4" s="3">
        <v>6.1400704934331403</v>
      </c>
      <c r="E4" s="3">
        <v>6.8755977438576066</v>
      </c>
      <c r="F4" s="3">
        <v>7.4493286064177644</v>
      </c>
      <c r="G4" s="3">
        <v>3.298184481623692</v>
      </c>
      <c r="H4" s="3">
        <v>2.608861149837193</v>
      </c>
      <c r="I4" s="3">
        <v>1.6232695729792741</v>
      </c>
      <c r="J4" s="3">
        <v>2.8203213565383458</v>
      </c>
      <c r="K4" s="3">
        <v>2.8804470807429934</v>
      </c>
      <c r="L4" s="3">
        <v>10.229083200518955</v>
      </c>
      <c r="M4" s="3">
        <v>7.2997310617070994</v>
      </c>
      <c r="N4" s="3">
        <v>0</v>
      </c>
      <c r="O4" s="3">
        <v>0.39075773632411426</v>
      </c>
      <c r="P4" s="3">
        <v>7.4725057680463725E-2</v>
      </c>
      <c r="Q4" s="3">
        <v>5.9100105811502514E-3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7.7264450607340214</v>
      </c>
      <c r="D5" s="2">
        <v>5.7962028480475611</v>
      </c>
      <c r="E5" s="2">
        <v>6.5712877163111143</v>
      </c>
      <c r="F5" s="2">
        <v>7.0155612507255301</v>
      </c>
      <c r="G5" s="2">
        <v>3.118471029327047</v>
      </c>
      <c r="H5" s="2">
        <v>2.4900663984248732</v>
      </c>
      <c r="I5" s="2">
        <v>1.4425862675253032</v>
      </c>
      <c r="J5" s="2">
        <v>2.4840249049218537</v>
      </c>
      <c r="K5" s="2">
        <v>2.7611482477306053</v>
      </c>
      <c r="L5" s="2">
        <v>9.88660644911986</v>
      </c>
      <c r="M5" s="2">
        <v>7.1645339433028017</v>
      </c>
      <c r="N5" s="2">
        <v>0</v>
      </c>
      <c r="O5" s="2">
        <v>0.29950012312367474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1.5651065105920705E-2</v>
      </c>
      <c r="K6" s="1">
        <v>0</v>
      </c>
      <c r="L6" s="1">
        <v>1.5258028829549977</v>
      </c>
      <c r="M6" s="1">
        <v>0.31982783112674851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2.9521429217864957E-3</v>
      </c>
      <c r="D7" s="1">
        <v>2.6732914035122884E-2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7.7234929178122345</v>
      </c>
      <c r="D8" s="1">
        <v>5.769469934012438</v>
      </c>
      <c r="E8" s="1">
        <v>6.5712877163111143</v>
      </c>
      <c r="F8" s="1">
        <v>7.0155612507255301</v>
      </c>
      <c r="G8" s="1">
        <v>3.118471029327047</v>
      </c>
      <c r="H8" s="1">
        <v>2.4900663984248732</v>
      </c>
      <c r="I8" s="1">
        <v>1.4425862675253032</v>
      </c>
      <c r="J8" s="1">
        <v>2.4683738398159329</v>
      </c>
      <c r="K8" s="1">
        <v>2.7611482477306053</v>
      </c>
      <c r="L8" s="1">
        <v>8.3608035661648632</v>
      </c>
      <c r="M8" s="1">
        <v>6.8447061121760528</v>
      </c>
      <c r="N8" s="1">
        <v>0</v>
      </c>
      <c r="O8" s="1">
        <v>0.29950012312367474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0.28343008712763806</v>
      </c>
      <c r="D11" s="2">
        <v>0.3438676453855794</v>
      </c>
      <c r="E11" s="2">
        <v>0.30431002754649245</v>
      </c>
      <c r="F11" s="2">
        <v>0.40136917045466391</v>
      </c>
      <c r="G11" s="2">
        <v>0.17971345229664487</v>
      </c>
      <c r="H11" s="2">
        <v>0.11879475141231967</v>
      </c>
      <c r="I11" s="2">
        <v>0.18068330545397099</v>
      </c>
      <c r="J11" s="2">
        <v>0.33629645161649202</v>
      </c>
      <c r="K11" s="2">
        <v>0.119298833012388</v>
      </c>
      <c r="L11" s="2">
        <v>0.2928263889938722</v>
      </c>
      <c r="M11" s="2">
        <v>0.13519711840429788</v>
      </c>
      <c r="N11" s="2">
        <v>0</v>
      </c>
      <c r="O11" s="2">
        <v>9.1257613200439541E-2</v>
      </c>
      <c r="P11" s="2">
        <v>7.4725057680463725E-2</v>
      </c>
      <c r="Q11" s="2">
        <v>5.9100105811502514E-3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0.28343008712763806</v>
      </c>
      <c r="D12" s="1">
        <v>0.3438676453855794</v>
      </c>
      <c r="E12" s="1">
        <v>0.30431002754649245</v>
      </c>
      <c r="F12" s="1">
        <v>0.40136917045466391</v>
      </c>
      <c r="G12" s="1">
        <v>0.17971345229664487</v>
      </c>
      <c r="H12" s="1">
        <v>0.11879475141231967</v>
      </c>
      <c r="I12" s="1">
        <v>0.18068330545397099</v>
      </c>
      <c r="J12" s="1">
        <v>0.33629645161649202</v>
      </c>
      <c r="K12" s="1">
        <v>0.119298833012388</v>
      </c>
      <c r="L12" s="1">
        <v>0.2928263889938722</v>
      </c>
      <c r="M12" s="1">
        <v>0.13519711840429788</v>
      </c>
      <c r="N12" s="1">
        <v>0</v>
      </c>
      <c r="O12" s="1">
        <v>9.1257613200439541E-2</v>
      </c>
      <c r="P12" s="1">
        <v>7.4725057680463725E-2</v>
      </c>
      <c r="Q12" s="1">
        <v>5.9100105811502514E-3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3.2398185237571195E-2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4.9650362405223136E-2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3.5034659198029106</v>
      </c>
      <c r="D15" s="3">
        <v>0.62929851660256342</v>
      </c>
      <c r="E15" s="3">
        <v>0</v>
      </c>
      <c r="F15" s="3">
        <v>0.96504324463879665</v>
      </c>
      <c r="G15" s="3">
        <v>9.1172132610281106E-2</v>
      </c>
      <c r="H15" s="3">
        <v>0.1807341677998236</v>
      </c>
      <c r="I15" s="3">
        <v>0</v>
      </c>
      <c r="J15" s="3">
        <v>0</v>
      </c>
      <c r="K15" s="3">
        <v>0</v>
      </c>
      <c r="L15" s="3">
        <v>3.4801598890536551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3.5002755529821288</v>
      </c>
      <c r="D16" s="2">
        <v>0.62929851660256342</v>
      </c>
      <c r="E16" s="2">
        <v>0</v>
      </c>
      <c r="F16" s="2">
        <v>0.87937250929263622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3.4801598890536551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3.1903668207818631E-3</v>
      </c>
      <c r="D17" s="2">
        <v>0</v>
      </c>
      <c r="E17" s="2">
        <v>0</v>
      </c>
      <c r="F17" s="2">
        <v>8.5670735346160404E-2</v>
      </c>
      <c r="G17" s="2">
        <v>9.1172132610281106E-2</v>
      </c>
      <c r="H17" s="2">
        <v>0.1807341677998236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77.059131976314077</v>
      </c>
      <c r="D21" s="80">
        <v>144.4197815758194</v>
      </c>
      <c r="E21" s="80">
        <v>144.56337268991649</v>
      </c>
      <c r="F21" s="80">
        <v>135.8066057742231</v>
      </c>
      <c r="G21" s="80">
        <v>115.0595964281833</v>
      </c>
      <c r="H21" s="80">
        <v>123.41145199312609</v>
      </c>
      <c r="I21" s="80">
        <v>117.11024120856229</v>
      </c>
      <c r="J21" s="80">
        <v>126.50937335542314</v>
      </c>
      <c r="K21" s="80">
        <v>95.180754858270035</v>
      </c>
      <c r="L21" s="80">
        <v>138.85008475087011</v>
      </c>
      <c r="M21" s="80">
        <v>57.789958334144885</v>
      </c>
      <c r="N21" s="80">
        <v>77.120843302891871</v>
      </c>
      <c r="O21" s="80">
        <v>108.99497539910325</v>
      </c>
      <c r="P21" s="80">
        <v>97.405410364170962</v>
      </c>
      <c r="Q21" s="80">
        <v>84.423513001397794</v>
      </c>
      <c r="R21" s="80">
        <v>55.028617165812001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77.059131976314077</v>
      </c>
      <c r="D30" s="3">
        <v>144.4197815758194</v>
      </c>
      <c r="E30" s="3">
        <v>144.56337268991649</v>
      </c>
      <c r="F30" s="3">
        <v>135.8066057742231</v>
      </c>
      <c r="G30" s="3">
        <v>115.0595964281833</v>
      </c>
      <c r="H30" s="3">
        <v>123.41145199312609</v>
      </c>
      <c r="I30" s="3">
        <v>117.11024120856229</v>
      </c>
      <c r="J30" s="3">
        <v>126.50937335542314</v>
      </c>
      <c r="K30" s="3">
        <v>95.180754858270035</v>
      </c>
      <c r="L30" s="3">
        <v>138.85008475087011</v>
      </c>
      <c r="M30" s="3">
        <v>57.789958334144885</v>
      </c>
      <c r="N30" s="3">
        <v>77.120843302891871</v>
      </c>
      <c r="O30" s="3">
        <v>108.99497539910325</v>
      </c>
      <c r="P30" s="3">
        <v>97.405410364170962</v>
      </c>
      <c r="Q30" s="3">
        <v>84.423513001397794</v>
      </c>
      <c r="R30" s="3">
        <v>55.028617165812001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27.343085914953047</v>
      </c>
      <c r="D34" s="2">
        <v>40.988867369186551</v>
      </c>
      <c r="E34" s="2">
        <v>31.439772169404197</v>
      </c>
      <c r="F34" s="2">
        <v>21.298877776738163</v>
      </c>
      <c r="G34" s="2">
        <v>16.038744030629033</v>
      </c>
      <c r="H34" s="2">
        <v>19.543746936941069</v>
      </c>
      <c r="I34" s="2">
        <v>18.559821415563992</v>
      </c>
      <c r="J34" s="2">
        <v>14.53863614980482</v>
      </c>
      <c r="K34" s="2">
        <v>15.114544372576511</v>
      </c>
      <c r="L34" s="2">
        <v>20.501845207278684</v>
      </c>
      <c r="M34" s="2">
        <v>15.369434253394218</v>
      </c>
      <c r="N34" s="2">
        <v>20.472058225677536</v>
      </c>
      <c r="O34" s="2">
        <v>21.88327316201746</v>
      </c>
      <c r="P34" s="2">
        <v>21.464059210502544</v>
      </c>
      <c r="Q34" s="2">
        <v>24.873360503911613</v>
      </c>
      <c r="R34" s="2">
        <v>19.51276774739015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17.126512971165546</v>
      </c>
      <c r="D43" s="2">
        <v>29.002479311498803</v>
      </c>
      <c r="E43" s="2">
        <v>30.392788052577441</v>
      </c>
      <c r="F43" s="2">
        <v>33.395877764194694</v>
      </c>
      <c r="G43" s="2">
        <v>31.541331351660734</v>
      </c>
      <c r="H43" s="2">
        <v>31.608810042389315</v>
      </c>
      <c r="I43" s="2">
        <v>29.847929793755227</v>
      </c>
      <c r="J43" s="2">
        <v>26.390965478931403</v>
      </c>
      <c r="K43" s="2">
        <v>33.940535916452276</v>
      </c>
      <c r="L43" s="2">
        <v>43.72896559267906</v>
      </c>
      <c r="M43" s="2">
        <v>37.139027545434111</v>
      </c>
      <c r="N43" s="2">
        <v>53.486258787256318</v>
      </c>
      <c r="O43" s="2">
        <v>28.939542097570872</v>
      </c>
      <c r="P43" s="2">
        <v>21.850802638356882</v>
      </c>
      <c r="Q43" s="2">
        <v>23.726047273517171</v>
      </c>
      <c r="R43" s="2">
        <v>29.256383426620253</v>
      </c>
    </row>
    <row r="44" spans="1:18" ht="11.25" customHeight="1" x14ac:dyDescent="0.25">
      <c r="A44" s="59" t="s">
        <v>149</v>
      </c>
      <c r="B44" s="60" t="s">
        <v>59</v>
      </c>
      <c r="C44" s="2">
        <v>32.589533090195488</v>
      </c>
      <c r="D44" s="2">
        <v>74.428434895134046</v>
      </c>
      <c r="E44" s="2">
        <v>82.730812467934868</v>
      </c>
      <c r="F44" s="2">
        <v>81.111850233290241</v>
      </c>
      <c r="G44" s="2">
        <v>67.479521045893534</v>
      </c>
      <c r="H44" s="2">
        <v>72.258895013795708</v>
      </c>
      <c r="I44" s="2">
        <v>68.70248999924307</v>
      </c>
      <c r="J44" s="2">
        <v>85.579771726686914</v>
      </c>
      <c r="K44" s="2">
        <v>46.125674569241241</v>
      </c>
      <c r="L44" s="2">
        <v>74.619273950912373</v>
      </c>
      <c r="M44" s="2">
        <v>5.2814965353165597</v>
      </c>
      <c r="N44" s="2">
        <v>3.1625262899580124</v>
      </c>
      <c r="O44" s="2">
        <v>58.172160139514929</v>
      </c>
      <c r="P44" s="2">
        <v>54.090548515311546</v>
      </c>
      <c r="Q44" s="2">
        <v>35.824105223969013</v>
      </c>
      <c r="R44" s="2">
        <v>6.2594659918015996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606.33330935611991</v>
      </c>
      <c r="D52" s="80">
        <v>698.13299029803375</v>
      </c>
      <c r="E52" s="80">
        <v>710.43737155247459</v>
      </c>
      <c r="F52" s="80">
        <v>807.92252107113916</v>
      </c>
      <c r="G52" s="80">
        <v>685.3914000242371</v>
      </c>
      <c r="H52" s="80">
        <v>663.25746889592074</v>
      </c>
      <c r="I52" s="80">
        <v>639.20942772175431</v>
      </c>
      <c r="J52" s="80">
        <v>628.61727066596302</v>
      </c>
      <c r="K52" s="80">
        <v>595.69175024203571</v>
      </c>
      <c r="L52" s="80">
        <v>630.45389093453412</v>
      </c>
      <c r="M52" s="80">
        <v>562.57982141430045</v>
      </c>
      <c r="N52" s="80">
        <v>504.43832212075893</v>
      </c>
      <c r="O52" s="80">
        <v>487.58296589490595</v>
      </c>
      <c r="P52" s="80">
        <v>561.59255276840929</v>
      </c>
      <c r="Q52" s="80">
        <v>561.46219683000584</v>
      </c>
      <c r="R52" s="80">
        <v>595.24591659893065</v>
      </c>
    </row>
    <row r="53" spans="1:18" ht="11.25" customHeight="1" x14ac:dyDescent="0.25">
      <c r="A53" s="56" t="s">
        <v>74</v>
      </c>
      <c r="B53" s="57" t="s">
        <v>75</v>
      </c>
      <c r="C53" s="3">
        <v>606.33330935611991</v>
      </c>
      <c r="D53" s="3">
        <v>698.13299029803375</v>
      </c>
      <c r="E53" s="3">
        <v>710.43737155247459</v>
      </c>
      <c r="F53" s="3">
        <v>807.92252107113916</v>
      </c>
      <c r="G53" s="3">
        <v>685.3914000242371</v>
      </c>
      <c r="H53" s="3">
        <v>663.25746889592074</v>
      </c>
      <c r="I53" s="3">
        <v>639.20942772175431</v>
      </c>
      <c r="J53" s="3">
        <v>628.61727066596302</v>
      </c>
      <c r="K53" s="3">
        <v>595.69175024203571</v>
      </c>
      <c r="L53" s="3">
        <v>630.45389093453412</v>
      </c>
      <c r="M53" s="3">
        <v>562.57982141430045</v>
      </c>
      <c r="N53" s="3">
        <v>504.43832212075893</v>
      </c>
      <c r="O53" s="3">
        <v>487.58296589490595</v>
      </c>
      <c r="P53" s="3">
        <v>561.59255276840929</v>
      </c>
      <c r="Q53" s="3">
        <v>561.46219683000584</v>
      </c>
      <c r="R53" s="3">
        <v>595.24591659893065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0.40323857013323972</v>
      </c>
      <c r="D64" s="82">
        <v>0.2809641368524165</v>
      </c>
      <c r="E64" s="82">
        <v>0.18701920112396914</v>
      </c>
      <c r="F64" s="82">
        <v>0.34545441623129719</v>
      </c>
      <c r="G64" s="82">
        <v>0.34944944850099513</v>
      </c>
      <c r="H64" s="82">
        <v>0.89309089280182807</v>
      </c>
      <c r="I64" s="82">
        <v>0.47487525235884009</v>
      </c>
      <c r="J64" s="82">
        <v>0.96745750792305374</v>
      </c>
      <c r="K64" s="82">
        <v>2.3004122013698027</v>
      </c>
      <c r="L64" s="82">
        <v>1.473160557021624</v>
      </c>
      <c r="M64" s="82">
        <v>3.6809264680063247</v>
      </c>
      <c r="N64" s="82">
        <v>4.1568558803740867</v>
      </c>
      <c r="O64" s="82">
        <v>1.2668429962055618</v>
      </c>
      <c r="P64" s="82">
        <v>1.740124594671391</v>
      </c>
      <c r="Q64" s="82">
        <v>2.0582459777227573</v>
      </c>
      <c r="R64" s="82">
        <v>2.7961785809558943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0.40323857013323972</v>
      </c>
      <c r="D67" s="83">
        <v>0.2809641368524165</v>
      </c>
      <c r="E67" s="83">
        <v>0.18701920112396914</v>
      </c>
      <c r="F67" s="83">
        <v>0.34545441623129719</v>
      </c>
      <c r="G67" s="83">
        <v>0.34944944850099513</v>
      </c>
      <c r="H67" s="83">
        <v>0.88430617504360542</v>
      </c>
      <c r="I67" s="83">
        <v>0.45714928011377776</v>
      </c>
      <c r="J67" s="83">
        <v>0.79190658992532414</v>
      </c>
      <c r="K67" s="83">
        <v>0.50462050772225497</v>
      </c>
      <c r="L67" s="83">
        <v>0.59668145928861094</v>
      </c>
      <c r="M67" s="83">
        <v>3.2004521598908853</v>
      </c>
      <c r="N67" s="83">
        <v>4.0633426772176779</v>
      </c>
      <c r="O67" s="83">
        <v>1.1167618213937911</v>
      </c>
      <c r="P67" s="83">
        <v>1.4071565617407549</v>
      </c>
      <c r="Q67" s="83">
        <v>1.7215685717956053</v>
      </c>
      <c r="R67" s="83">
        <v>2.4221652653032679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8.7847177582226939E-3</v>
      </c>
      <c r="I69" s="83">
        <v>1.7725972245062338E-2</v>
      </c>
      <c r="J69" s="83">
        <v>0.17555091799772957</v>
      </c>
      <c r="K69" s="83">
        <v>1.7957916936475478</v>
      </c>
      <c r="L69" s="83">
        <v>0.87647909773301313</v>
      </c>
      <c r="M69" s="83">
        <v>0.48047430811543923</v>
      </c>
      <c r="N69" s="83">
        <v>9.3513203156408903E-2</v>
      </c>
      <c r="O69" s="83">
        <v>0.15008117481177083</v>
      </c>
      <c r="P69" s="83">
        <v>0.33296803293063609</v>
      </c>
      <c r="Q69" s="83">
        <v>0.33667740592715212</v>
      </c>
      <c r="R69" s="83">
        <v>0.37401331565262641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7.1995938156536217E-3</v>
      </c>
      <c r="J71" s="84">
        <v>0</v>
      </c>
      <c r="K71" s="84">
        <v>0</v>
      </c>
      <c r="L71" s="84">
        <v>6.91053543857339E-3</v>
      </c>
      <c r="M71" s="84">
        <v>1.6660660314228326E-3</v>
      </c>
      <c r="N71" s="84">
        <v>3.9268975406755981E-2</v>
      </c>
      <c r="O71" s="84">
        <v>6.4627258233385743E-3</v>
      </c>
      <c r="P71" s="84">
        <v>2.0362979584443624E-3</v>
      </c>
      <c r="Q71" s="84">
        <v>1.0707076461463873E-2</v>
      </c>
      <c r="R71" s="84">
        <v>9.1484975874272581E-3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8.7847177582226939E-3</v>
      </c>
      <c r="I73" s="84">
        <v>1.0526378429408715E-2</v>
      </c>
      <c r="J73" s="84">
        <v>0.17555091799772957</v>
      </c>
      <c r="K73" s="84">
        <v>1.7957916936475478</v>
      </c>
      <c r="L73" s="84">
        <v>0.8695685622944398</v>
      </c>
      <c r="M73" s="84">
        <v>0.4788082420840164</v>
      </c>
      <c r="N73" s="84">
        <v>5.4244227749652915E-2</v>
      </c>
      <c r="O73" s="84">
        <v>0.14361844898843226</v>
      </c>
      <c r="P73" s="84">
        <v>0.33093173497219175</v>
      </c>
      <c r="Q73" s="84">
        <v>0.32597032946568827</v>
      </c>
      <c r="R73" s="84">
        <v>0.36486481806519916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218</v>
      </c>
      <c r="B1" s="78" t="s">
        <v>103</v>
      </c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4003475.3986075688</v>
      </c>
      <c r="D2" s="79">
        <v>4069655.3553501619</v>
      </c>
      <c r="E2" s="79">
        <v>4055048.6256305762</v>
      </c>
      <c r="F2" s="79">
        <v>4160910.4786738544</v>
      </c>
      <c r="G2" s="79">
        <v>4165227.8477869118</v>
      </c>
      <c r="H2" s="79">
        <v>4142896.6408548756</v>
      </c>
      <c r="I2" s="79">
        <v>4162343.4984963122</v>
      </c>
      <c r="J2" s="79">
        <v>4100637.3398374273</v>
      </c>
      <c r="K2" s="79">
        <v>4017814.4005228281</v>
      </c>
      <c r="L2" s="79">
        <v>3693686.0529085961</v>
      </c>
      <c r="M2" s="79">
        <v>3813887.3601234737</v>
      </c>
      <c r="N2" s="79">
        <v>3668744.2243763302</v>
      </c>
      <c r="O2" s="79">
        <v>3643131.3560920837</v>
      </c>
      <c r="P2" s="79">
        <v>3555973.9120490365</v>
      </c>
      <c r="Q2" s="79">
        <v>3379458.9301768644</v>
      </c>
      <c r="R2" s="79">
        <v>3418723.8349731965</v>
      </c>
    </row>
    <row r="3" spans="1:18" ht="11.25" customHeight="1" x14ac:dyDescent="0.25">
      <c r="A3" s="53" t="s">
        <v>2</v>
      </c>
      <c r="B3" s="54" t="s">
        <v>3</v>
      </c>
      <c r="C3" s="80">
        <v>1192277.9124510698</v>
      </c>
      <c r="D3" s="80">
        <v>1201527.0821272414</v>
      </c>
      <c r="E3" s="80">
        <v>1199527.3809987986</v>
      </c>
      <c r="F3" s="80">
        <v>1253786.0929338066</v>
      </c>
      <c r="G3" s="80">
        <v>1220339.265719902</v>
      </c>
      <c r="H3" s="80">
        <v>1184013.1836727932</v>
      </c>
      <c r="I3" s="80">
        <v>1215895.6313010312</v>
      </c>
      <c r="J3" s="80">
        <v>1214324.9660061398</v>
      </c>
      <c r="K3" s="80">
        <v>1121975.4293810222</v>
      </c>
      <c r="L3" s="80">
        <v>1007069.9403262417</v>
      </c>
      <c r="M3" s="80">
        <v>1038213.7159883395</v>
      </c>
      <c r="N3" s="80">
        <v>1053012.2630062308</v>
      </c>
      <c r="O3" s="80">
        <v>1099469.3447667826</v>
      </c>
      <c r="P3" s="80">
        <v>1061267.3574463429</v>
      </c>
      <c r="Q3" s="80">
        <v>991281.21915013879</v>
      </c>
      <c r="R3" s="80">
        <v>969418.83452423604</v>
      </c>
    </row>
    <row r="4" spans="1:18" ht="11.25" customHeight="1" x14ac:dyDescent="0.25">
      <c r="A4" s="56" t="s">
        <v>125</v>
      </c>
      <c r="B4" s="57" t="s">
        <v>126</v>
      </c>
      <c r="C4" s="3">
        <v>794010.05956973368</v>
      </c>
      <c r="D4" s="3">
        <v>791960.86679148022</v>
      </c>
      <c r="E4" s="3">
        <v>791045.94530006847</v>
      </c>
      <c r="F4" s="3">
        <v>836317.46992619103</v>
      </c>
      <c r="G4" s="3">
        <v>809339.69614618202</v>
      </c>
      <c r="H4" s="3">
        <v>784479.10289768479</v>
      </c>
      <c r="I4" s="3">
        <v>816226.39548921236</v>
      </c>
      <c r="J4" s="3">
        <v>809305.02393394441</v>
      </c>
      <c r="K4" s="3">
        <v>729475.72866329236</v>
      </c>
      <c r="L4" s="3">
        <v>633798.5746353959</v>
      </c>
      <c r="M4" s="3">
        <v>664539.49933734443</v>
      </c>
      <c r="N4" s="3">
        <v>660428.97543370805</v>
      </c>
      <c r="O4" s="3">
        <v>705823.19592584285</v>
      </c>
      <c r="P4" s="3">
        <v>683651.26032845769</v>
      </c>
      <c r="Q4" s="3">
        <v>625473.65396424581</v>
      </c>
      <c r="R4" s="3">
        <v>611116.08571943664</v>
      </c>
    </row>
    <row r="5" spans="1:18" ht="11.25" customHeight="1" x14ac:dyDescent="0.25">
      <c r="A5" s="59" t="s">
        <v>127</v>
      </c>
      <c r="B5" s="60" t="s">
        <v>128</v>
      </c>
      <c r="C5" s="2">
        <v>676337.44943422405</v>
      </c>
      <c r="D5" s="2">
        <v>681401.34307236923</v>
      </c>
      <c r="E5" s="2">
        <v>685184.56492863281</v>
      </c>
      <c r="F5" s="2">
        <v>728634.35889568261</v>
      </c>
      <c r="G5" s="2">
        <v>711026.88931202516</v>
      </c>
      <c r="H5" s="2">
        <v>694592.30996352748</v>
      </c>
      <c r="I5" s="2">
        <v>724175.47732732608</v>
      </c>
      <c r="J5" s="2">
        <v>719064.95281961921</v>
      </c>
      <c r="K5" s="2">
        <v>644761.51212066354</v>
      </c>
      <c r="L5" s="2">
        <v>568295.85122683749</v>
      </c>
      <c r="M5" s="2">
        <v>592378.57077220699</v>
      </c>
      <c r="N5" s="2">
        <v>590433.59702828084</v>
      </c>
      <c r="O5" s="2">
        <v>641095.44385236898</v>
      </c>
      <c r="P5" s="2">
        <v>622197.48949688533</v>
      </c>
      <c r="Q5" s="2">
        <v>566592.76076276088</v>
      </c>
      <c r="R5" s="2">
        <v>554385.79100516078</v>
      </c>
    </row>
    <row r="6" spans="1:18" ht="11.25" customHeight="1" x14ac:dyDescent="0.25">
      <c r="A6" s="61" t="s">
        <v>4</v>
      </c>
      <c r="B6" s="62" t="s">
        <v>5</v>
      </c>
      <c r="C6" s="1">
        <v>399.90577865911109</v>
      </c>
      <c r="D6" s="1">
        <v>396.94950400536106</v>
      </c>
      <c r="E6" s="1">
        <v>1479.1309213949085</v>
      </c>
      <c r="F6" s="1">
        <v>11288.887332676912</v>
      </c>
      <c r="G6" s="1">
        <v>20563.91120166536</v>
      </c>
      <c r="H6" s="1">
        <v>21193.864305285395</v>
      </c>
      <c r="I6" s="1">
        <v>19259.147062694283</v>
      </c>
      <c r="J6" s="1">
        <v>22391.862116019867</v>
      </c>
      <c r="K6" s="1">
        <v>20838.609457680748</v>
      </c>
      <c r="L6" s="1">
        <v>16868.642108571177</v>
      </c>
      <c r="M6" s="1">
        <v>15771.373746608473</v>
      </c>
      <c r="N6" s="1">
        <v>28263.769103134815</v>
      </c>
      <c r="O6" s="1">
        <v>26493.178896669255</v>
      </c>
      <c r="P6" s="1">
        <v>21500.69954312114</v>
      </c>
      <c r="Q6" s="1">
        <v>21113.710634749357</v>
      </c>
      <c r="R6" s="1">
        <v>20031.638744911179</v>
      </c>
    </row>
    <row r="7" spans="1:18" ht="11.25" customHeight="1" x14ac:dyDescent="0.25">
      <c r="A7" s="61" t="s">
        <v>6</v>
      </c>
      <c r="B7" s="62" t="s">
        <v>7</v>
      </c>
      <c r="C7" s="1">
        <v>41501.219994054074</v>
      </c>
      <c r="D7" s="1">
        <v>40905.944824154249</v>
      </c>
      <c r="E7" s="1">
        <v>42809.922759304711</v>
      </c>
      <c r="F7" s="1">
        <v>45102.25876352725</v>
      </c>
      <c r="G7" s="1">
        <v>46003.56031100887</v>
      </c>
      <c r="H7" s="1">
        <v>43644.682014972648</v>
      </c>
      <c r="I7" s="1">
        <v>40262.986234836368</v>
      </c>
      <c r="J7" s="1">
        <v>44637.244623245686</v>
      </c>
      <c r="K7" s="1">
        <v>35829.581611220521</v>
      </c>
      <c r="L7" s="1">
        <v>26147.405728807797</v>
      </c>
      <c r="M7" s="1">
        <v>22092.216432946749</v>
      </c>
      <c r="N7" s="1">
        <v>25509.18670539408</v>
      </c>
      <c r="O7" s="1">
        <v>31807.123795791569</v>
      </c>
      <c r="P7" s="1">
        <v>15800.82002532214</v>
      </c>
      <c r="Q7" s="1">
        <v>20136.390207833199</v>
      </c>
      <c r="R7" s="1">
        <v>12515.021563469611</v>
      </c>
    </row>
    <row r="8" spans="1:18" ht="11.25" customHeight="1" x14ac:dyDescent="0.25">
      <c r="A8" s="61" t="s">
        <v>8</v>
      </c>
      <c r="B8" s="62" t="s">
        <v>9</v>
      </c>
      <c r="C8" s="1">
        <v>626432.75239609485</v>
      </c>
      <c r="D8" s="1">
        <v>633909.79066453862</v>
      </c>
      <c r="E8" s="1">
        <v>633337.8441702975</v>
      </c>
      <c r="F8" s="1">
        <v>665715.63708897121</v>
      </c>
      <c r="G8" s="1">
        <v>636627.06283150485</v>
      </c>
      <c r="H8" s="1">
        <v>620962.05280467693</v>
      </c>
      <c r="I8" s="1">
        <v>655620.37498161942</v>
      </c>
      <c r="J8" s="1">
        <v>643306.50284553249</v>
      </c>
      <c r="K8" s="1">
        <v>580368.71094180737</v>
      </c>
      <c r="L8" s="1">
        <v>519400.92613514292</v>
      </c>
      <c r="M8" s="1">
        <v>549419.7341071819</v>
      </c>
      <c r="N8" s="1">
        <v>529393.47345627844</v>
      </c>
      <c r="O8" s="1">
        <v>575211.91943963396</v>
      </c>
      <c r="P8" s="1">
        <v>578980.03003282286</v>
      </c>
      <c r="Q8" s="1">
        <v>518978.98252416973</v>
      </c>
      <c r="R8" s="1">
        <v>515318.41383865429</v>
      </c>
    </row>
    <row r="9" spans="1:18" ht="11.25" customHeight="1" x14ac:dyDescent="0.25">
      <c r="A9" s="61" t="s">
        <v>10</v>
      </c>
      <c r="B9" s="62" t="s">
        <v>11</v>
      </c>
      <c r="C9" s="1">
        <v>8003.5712654159543</v>
      </c>
      <c r="D9" s="1">
        <v>6188.658079670915</v>
      </c>
      <c r="E9" s="1">
        <v>7557.6670776356759</v>
      </c>
      <c r="F9" s="1">
        <v>6527.5757105073844</v>
      </c>
      <c r="G9" s="1">
        <v>7832.3549678459995</v>
      </c>
      <c r="H9" s="1">
        <v>8791.7108385924439</v>
      </c>
      <c r="I9" s="1">
        <v>9032.9690481759353</v>
      </c>
      <c r="J9" s="1">
        <v>8729.3432348210517</v>
      </c>
      <c r="K9" s="1">
        <v>7724.6101099549096</v>
      </c>
      <c r="L9" s="1">
        <v>5878.8772543155974</v>
      </c>
      <c r="M9" s="1">
        <v>5095.2464854698701</v>
      </c>
      <c r="N9" s="1">
        <v>7267.1677634734178</v>
      </c>
      <c r="O9" s="1">
        <v>7583.2217202741012</v>
      </c>
      <c r="P9" s="1">
        <v>5915.9398956194091</v>
      </c>
      <c r="Q9" s="1">
        <v>6363.6773960086775</v>
      </c>
      <c r="R9" s="1">
        <v>6520.7168581257738</v>
      </c>
    </row>
    <row r="10" spans="1:18" ht="11.25" customHeight="1" x14ac:dyDescent="0.25">
      <c r="A10" s="59" t="s">
        <v>12</v>
      </c>
      <c r="B10" s="60" t="s">
        <v>13</v>
      </c>
      <c r="C10" s="2">
        <v>2642.5423721194093</v>
      </c>
      <c r="D10" s="2">
        <v>2256.9817144095005</v>
      </c>
      <c r="E10" s="2">
        <v>2085.5383367832001</v>
      </c>
      <c r="F10" s="2">
        <v>1774.1032910055001</v>
      </c>
      <c r="G10" s="2">
        <v>1528.3491862508999</v>
      </c>
      <c r="H10" s="2">
        <v>1431.2005234915143</v>
      </c>
      <c r="I10" s="2">
        <v>1405.8940220090999</v>
      </c>
      <c r="J10" s="2">
        <v>1291.5774819909002</v>
      </c>
      <c r="K10" s="2">
        <v>1562.6696125833</v>
      </c>
      <c r="L10" s="2">
        <v>1331.5975823358001</v>
      </c>
      <c r="M10" s="2">
        <v>2239.6703369527177</v>
      </c>
      <c r="N10" s="2">
        <v>1728.3868006588943</v>
      </c>
      <c r="O10" s="2">
        <v>1445.4384931375944</v>
      </c>
      <c r="P10" s="2">
        <v>1516.9073323004473</v>
      </c>
      <c r="Q10" s="2">
        <v>1159.9559568365892</v>
      </c>
      <c r="R10" s="2">
        <v>1236.7842564037676</v>
      </c>
    </row>
    <row r="11" spans="1:18" ht="11.25" customHeight="1" x14ac:dyDescent="0.25">
      <c r="A11" s="59" t="s">
        <v>129</v>
      </c>
      <c r="B11" s="60" t="s">
        <v>130</v>
      </c>
      <c r="C11" s="2">
        <v>114211.60842104658</v>
      </c>
      <c r="D11" s="2">
        <v>108138.33199940616</v>
      </c>
      <c r="E11" s="2">
        <v>103140.40766344093</v>
      </c>
      <c r="F11" s="2">
        <v>105331.23578436984</v>
      </c>
      <c r="G11" s="2">
        <v>96118.331949844927</v>
      </c>
      <c r="H11" s="2">
        <v>87764.883878709719</v>
      </c>
      <c r="I11" s="2">
        <v>90283.158481181032</v>
      </c>
      <c r="J11" s="2">
        <v>88431.557277875749</v>
      </c>
      <c r="K11" s="2">
        <v>82464.043389107057</v>
      </c>
      <c r="L11" s="2">
        <v>63246.3413895677</v>
      </c>
      <c r="M11" s="2">
        <v>69367.582803284269</v>
      </c>
      <c r="N11" s="2">
        <v>67719.264293081549</v>
      </c>
      <c r="O11" s="2">
        <v>62740.735616772501</v>
      </c>
      <c r="P11" s="2">
        <v>59346.630192256882</v>
      </c>
      <c r="Q11" s="2">
        <v>57139.926776002081</v>
      </c>
      <c r="R11" s="2">
        <v>55210.616429174195</v>
      </c>
    </row>
    <row r="12" spans="1:18" ht="11.25" customHeight="1" x14ac:dyDescent="0.25">
      <c r="A12" s="61" t="s">
        <v>14</v>
      </c>
      <c r="B12" s="62" t="s">
        <v>15</v>
      </c>
      <c r="C12" s="1">
        <v>114211.60842104658</v>
      </c>
      <c r="D12" s="1">
        <v>108138.33199940616</v>
      </c>
      <c r="E12" s="1">
        <v>103140.40766344093</v>
      </c>
      <c r="F12" s="1">
        <v>105331.23578436984</v>
      </c>
      <c r="G12" s="1">
        <v>96118.331949844927</v>
      </c>
      <c r="H12" s="1">
        <v>87764.883878709719</v>
      </c>
      <c r="I12" s="1">
        <v>90283.158481181032</v>
      </c>
      <c r="J12" s="1">
        <v>88431.557277875749</v>
      </c>
      <c r="K12" s="1">
        <v>82464.043389107057</v>
      </c>
      <c r="L12" s="1">
        <v>63246.3413895677</v>
      </c>
      <c r="M12" s="1">
        <v>69367.582803284269</v>
      </c>
      <c r="N12" s="1">
        <v>67719.264293081549</v>
      </c>
      <c r="O12" s="1">
        <v>62740.735616772501</v>
      </c>
      <c r="P12" s="1">
        <v>59346.630192256882</v>
      </c>
      <c r="Q12" s="1">
        <v>57139.926776002081</v>
      </c>
      <c r="R12" s="1">
        <v>55210.616429174195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818.45934234382344</v>
      </c>
      <c r="D14" s="2">
        <v>164.21000529546004</v>
      </c>
      <c r="E14" s="2">
        <v>635.43437121175202</v>
      </c>
      <c r="F14" s="2">
        <v>577.7719551331561</v>
      </c>
      <c r="G14" s="2">
        <v>666.12569806101612</v>
      </c>
      <c r="H14" s="2">
        <v>690.70853195601126</v>
      </c>
      <c r="I14" s="2">
        <v>361.86565869622802</v>
      </c>
      <c r="J14" s="2">
        <v>516.93635445854409</v>
      </c>
      <c r="K14" s="2">
        <v>687.5035409383562</v>
      </c>
      <c r="L14" s="2">
        <v>924.78443665492841</v>
      </c>
      <c r="M14" s="2">
        <v>553.67542490051562</v>
      </c>
      <c r="N14" s="2">
        <v>547.72731168683117</v>
      </c>
      <c r="O14" s="2">
        <v>541.57796356387291</v>
      </c>
      <c r="P14" s="2">
        <v>590.23330701491761</v>
      </c>
      <c r="Q14" s="2">
        <v>581.01046864619764</v>
      </c>
      <c r="R14" s="2">
        <v>282.89402869783044</v>
      </c>
    </row>
    <row r="15" spans="1:18" ht="11.25" customHeight="1" x14ac:dyDescent="0.25">
      <c r="A15" s="63" t="s">
        <v>131</v>
      </c>
      <c r="B15" s="57" t="s">
        <v>132</v>
      </c>
      <c r="C15" s="3">
        <v>388135.62025034125</v>
      </c>
      <c r="D15" s="3">
        <v>399834.53500622616</v>
      </c>
      <c r="E15" s="3">
        <v>399028.97640854144</v>
      </c>
      <c r="F15" s="3">
        <v>406136.5146824671</v>
      </c>
      <c r="G15" s="3">
        <v>399383.35244051483</v>
      </c>
      <c r="H15" s="3">
        <v>388634.99517047964</v>
      </c>
      <c r="I15" s="3">
        <v>389634.90890254057</v>
      </c>
      <c r="J15" s="3">
        <v>392510.49966607447</v>
      </c>
      <c r="K15" s="3">
        <v>381042.51833134855</v>
      </c>
      <c r="L15" s="3">
        <v>364419.45474427688</v>
      </c>
      <c r="M15" s="3">
        <v>361447.48749297095</v>
      </c>
      <c r="N15" s="3">
        <v>379658.01602266007</v>
      </c>
      <c r="O15" s="3">
        <v>382271.35654560389</v>
      </c>
      <c r="P15" s="3">
        <v>363875.24380271288</v>
      </c>
      <c r="Q15" s="3">
        <v>352110.50786545355</v>
      </c>
      <c r="R15" s="3">
        <v>347452.35011237749</v>
      </c>
    </row>
    <row r="16" spans="1:18" ht="11.25" customHeight="1" x14ac:dyDescent="0.25">
      <c r="A16" s="59" t="s">
        <v>20</v>
      </c>
      <c r="B16" s="60" t="s">
        <v>21</v>
      </c>
      <c r="C16" s="2">
        <v>363378.68604274443</v>
      </c>
      <c r="D16" s="2">
        <v>372910.25234823511</v>
      </c>
      <c r="E16" s="2">
        <v>371401.86406069482</v>
      </c>
      <c r="F16" s="2">
        <v>376484.97223438678</v>
      </c>
      <c r="G16" s="2">
        <v>372207.89427397586</v>
      </c>
      <c r="H16" s="2">
        <v>362874.80338845548</v>
      </c>
      <c r="I16" s="2">
        <v>360644.43066292873</v>
      </c>
      <c r="J16" s="2">
        <v>362201.06822149584</v>
      </c>
      <c r="K16" s="2">
        <v>351564.90735555469</v>
      </c>
      <c r="L16" s="2">
        <v>337726.22372744547</v>
      </c>
      <c r="M16" s="2">
        <v>332364.00622351666</v>
      </c>
      <c r="N16" s="2">
        <v>352489.09090994496</v>
      </c>
      <c r="O16" s="2">
        <v>356821.58005728741</v>
      </c>
      <c r="P16" s="2">
        <v>338116.14844269195</v>
      </c>
      <c r="Q16" s="2">
        <v>327713.53576347406</v>
      </c>
      <c r="R16" s="2">
        <v>324540.48752503132</v>
      </c>
    </row>
    <row r="17" spans="1:18" ht="11.25" customHeight="1" x14ac:dyDescent="0.25">
      <c r="A17" s="64" t="s">
        <v>23</v>
      </c>
      <c r="B17" s="60" t="s">
        <v>24</v>
      </c>
      <c r="C17" s="2">
        <v>11182.030040316593</v>
      </c>
      <c r="D17" s="2">
        <v>14205.393601932241</v>
      </c>
      <c r="E17" s="2">
        <v>15178.062584235598</v>
      </c>
      <c r="F17" s="2">
        <v>15968.220173981998</v>
      </c>
      <c r="G17" s="2">
        <v>14182.885844939519</v>
      </c>
      <c r="H17" s="2">
        <v>12221.782845737822</v>
      </c>
      <c r="I17" s="2">
        <v>14572.499632381438</v>
      </c>
      <c r="J17" s="2">
        <v>15585.5114388072</v>
      </c>
      <c r="K17" s="2">
        <v>14174.714052048959</v>
      </c>
      <c r="L17" s="2">
        <v>13000.957950903838</v>
      </c>
      <c r="M17" s="2">
        <v>15179.795096708332</v>
      </c>
      <c r="N17" s="2">
        <v>13671.204576544947</v>
      </c>
      <c r="O17" s="2">
        <v>11454.585535782757</v>
      </c>
      <c r="P17" s="2">
        <v>10301.248486479843</v>
      </c>
      <c r="Q17" s="2">
        <v>10460.905210774468</v>
      </c>
      <c r="R17" s="2">
        <v>9959.6033403475521</v>
      </c>
    </row>
    <row r="18" spans="1:18" ht="11.25" customHeight="1" x14ac:dyDescent="0.25">
      <c r="A18" s="65" t="s">
        <v>133</v>
      </c>
      <c r="B18" s="60" t="s">
        <v>22</v>
      </c>
      <c r="C18" s="2">
        <v>12895.334673719241</v>
      </c>
      <c r="D18" s="2">
        <v>12121.5379723074</v>
      </c>
      <c r="E18" s="2">
        <v>11834.050497246899</v>
      </c>
      <c r="F18" s="2">
        <v>13151.222689410002</v>
      </c>
      <c r="G18" s="2">
        <v>12491.9686139859</v>
      </c>
      <c r="H18" s="2">
        <v>13033.849746026171</v>
      </c>
      <c r="I18" s="2">
        <v>13906.341301647597</v>
      </c>
      <c r="J18" s="2">
        <v>14210.881221642299</v>
      </c>
      <c r="K18" s="2">
        <v>14586.294878590503</v>
      </c>
      <c r="L18" s="2">
        <v>13003.060719706202</v>
      </c>
      <c r="M18" s="2">
        <v>13293.144129674003</v>
      </c>
      <c r="N18" s="2">
        <v>12868.097980926445</v>
      </c>
      <c r="O18" s="2">
        <v>13337.988994190873</v>
      </c>
      <c r="P18" s="2">
        <v>14798.529737602727</v>
      </c>
      <c r="Q18" s="2">
        <v>13408.175748251771</v>
      </c>
      <c r="R18" s="2">
        <v>12460.436030422623</v>
      </c>
    </row>
    <row r="19" spans="1:18" ht="11.25" customHeight="1" x14ac:dyDescent="0.25">
      <c r="A19" s="64" t="s">
        <v>25</v>
      </c>
      <c r="B19" s="60" t="s">
        <v>26</v>
      </c>
      <c r="C19" s="2">
        <v>679.5694935610544</v>
      </c>
      <c r="D19" s="2">
        <v>597.35108375136008</v>
      </c>
      <c r="E19" s="2">
        <v>614.99926636415989</v>
      </c>
      <c r="F19" s="2">
        <v>532.09958468832008</v>
      </c>
      <c r="G19" s="2">
        <v>500.60370761351999</v>
      </c>
      <c r="H19" s="2">
        <v>504.55919026030057</v>
      </c>
      <c r="I19" s="2">
        <v>511.63730558279997</v>
      </c>
      <c r="J19" s="2">
        <v>513.0387841291199</v>
      </c>
      <c r="K19" s="2">
        <v>716.6020451544</v>
      </c>
      <c r="L19" s="2">
        <v>689.21234622143982</v>
      </c>
      <c r="M19" s="2">
        <v>610.54204307200587</v>
      </c>
      <c r="N19" s="2">
        <v>629.62255524357442</v>
      </c>
      <c r="O19" s="2">
        <v>657.2019583428463</v>
      </c>
      <c r="P19" s="2">
        <v>659.31713593831557</v>
      </c>
      <c r="Q19" s="2">
        <v>527.89114295324657</v>
      </c>
      <c r="R19" s="2">
        <v>491.82321657606315</v>
      </c>
    </row>
    <row r="20" spans="1:18" ht="11.25" customHeight="1" x14ac:dyDescent="0.25">
      <c r="A20" s="56" t="s">
        <v>27</v>
      </c>
      <c r="B20" s="57" t="s">
        <v>28</v>
      </c>
      <c r="C20" s="3">
        <v>10132.232630994973</v>
      </c>
      <c r="D20" s="3">
        <v>9731.680329535202</v>
      </c>
      <c r="E20" s="3">
        <v>9452.4592901886026</v>
      </c>
      <c r="F20" s="3">
        <v>11332.10832514848</v>
      </c>
      <c r="G20" s="3">
        <v>11616.21713320488</v>
      </c>
      <c r="H20" s="3">
        <v>10899.085604628741</v>
      </c>
      <c r="I20" s="3">
        <v>10034.326909278359</v>
      </c>
      <c r="J20" s="3">
        <v>12509.442406121041</v>
      </c>
      <c r="K20" s="3">
        <v>11457.182386381317</v>
      </c>
      <c r="L20" s="3">
        <v>8851.9109465689216</v>
      </c>
      <c r="M20" s="3">
        <v>12226.729158024054</v>
      </c>
      <c r="N20" s="3">
        <v>12925.271549862555</v>
      </c>
      <c r="O20" s="3">
        <v>11374.792295335643</v>
      </c>
      <c r="P20" s="3">
        <v>13740.853315172317</v>
      </c>
      <c r="Q20" s="3">
        <v>13697.057320439479</v>
      </c>
      <c r="R20" s="3">
        <v>10850.398692421793</v>
      </c>
    </row>
    <row r="21" spans="1:18" ht="11.25" customHeight="1" x14ac:dyDescent="0.25">
      <c r="A21" s="53" t="s">
        <v>29</v>
      </c>
      <c r="B21" s="54" t="s">
        <v>30</v>
      </c>
      <c r="C21" s="80">
        <v>1733283.1570748482</v>
      </c>
      <c r="D21" s="80">
        <v>1766776.1461473685</v>
      </c>
      <c r="E21" s="80">
        <v>1747701.5120955829</v>
      </c>
      <c r="F21" s="80">
        <v>1762528.3297477327</v>
      </c>
      <c r="G21" s="80">
        <v>1770154.9486424294</v>
      </c>
      <c r="H21" s="80">
        <v>1765865.5993811681</v>
      </c>
      <c r="I21" s="80">
        <v>1755113.3272397676</v>
      </c>
      <c r="J21" s="80">
        <v>1703712.5893375506</v>
      </c>
      <c r="K21" s="80">
        <v>1689393.2493543141</v>
      </c>
      <c r="L21" s="80">
        <v>1591086.633845614</v>
      </c>
      <c r="M21" s="80">
        <v>1567254.9594742951</v>
      </c>
      <c r="N21" s="80">
        <v>1509947.709956059</v>
      </c>
      <c r="O21" s="80">
        <v>1460935.8438026696</v>
      </c>
      <c r="P21" s="80">
        <v>1426212.1206428066</v>
      </c>
      <c r="Q21" s="80">
        <v>1409401.2371264179</v>
      </c>
      <c r="R21" s="80">
        <v>1438628.7428511491</v>
      </c>
    </row>
    <row r="22" spans="1:18" ht="11.25" customHeight="1" x14ac:dyDescent="0.25">
      <c r="A22" s="56" t="s">
        <v>134</v>
      </c>
      <c r="B22" s="57" t="s">
        <v>135</v>
      </c>
      <c r="C22" s="3">
        <v>1321.8911618981479</v>
      </c>
      <c r="D22" s="3">
        <v>277.4204234847906</v>
      </c>
      <c r="E22" s="3">
        <v>265.53212772549017</v>
      </c>
      <c r="F22" s="3">
        <v>277.70174943995858</v>
      </c>
      <c r="G22" s="3">
        <v>504.095996289114</v>
      </c>
      <c r="H22" s="3">
        <v>174.45402526934234</v>
      </c>
      <c r="I22" s="3">
        <v>83.786239506646496</v>
      </c>
      <c r="J22" s="3">
        <v>171.48212143611258</v>
      </c>
      <c r="K22" s="3">
        <v>40.203155153949012</v>
      </c>
      <c r="L22" s="3">
        <v>87.915493280371123</v>
      </c>
      <c r="M22" s="3">
        <v>43.387576193083298</v>
      </c>
      <c r="N22" s="3">
        <v>37.016500000022127</v>
      </c>
      <c r="O22" s="3">
        <v>43.2257625247871</v>
      </c>
      <c r="P22" s="3">
        <v>46.419519314719352</v>
      </c>
      <c r="Q22" s="3">
        <v>34.115180518611851</v>
      </c>
      <c r="R22" s="3">
        <v>19.067363210381611</v>
      </c>
    </row>
    <row r="23" spans="1:18" ht="11.25" customHeight="1" x14ac:dyDescent="0.25">
      <c r="A23" s="59" t="s">
        <v>136</v>
      </c>
      <c r="B23" s="60" t="s">
        <v>137</v>
      </c>
      <c r="C23" s="2">
        <v>1321.8911618981479</v>
      </c>
      <c r="D23" s="2">
        <v>277.4204234847906</v>
      </c>
      <c r="E23" s="2">
        <v>265.53212772549017</v>
      </c>
      <c r="F23" s="2">
        <v>277.70174943995858</v>
      </c>
      <c r="G23" s="2">
        <v>504.095996289114</v>
      </c>
      <c r="H23" s="2">
        <v>174.45402526934234</v>
      </c>
      <c r="I23" s="2">
        <v>83.786239506646496</v>
      </c>
      <c r="J23" s="2">
        <v>171.48212143611258</v>
      </c>
      <c r="K23" s="2">
        <v>40.203155153949012</v>
      </c>
      <c r="L23" s="2">
        <v>87.915493280371123</v>
      </c>
      <c r="M23" s="2">
        <v>43.387576193083298</v>
      </c>
      <c r="N23" s="2">
        <v>37.016500000022127</v>
      </c>
      <c r="O23" s="2">
        <v>43.2257625247871</v>
      </c>
      <c r="P23" s="2">
        <v>46.419519314719352</v>
      </c>
      <c r="Q23" s="2">
        <v>34.115180518611851</v>
      </c>
      <c r="R23" s="2">
        <v>19.067363210381611</v>
      </c>
    </row>
    <row r="24" spans="1:18" ht="11.25" customHeight="1" x14ac:dyDescent="0.25">
      <c r="A24" s="61" t="s">
        <v>31</v>
      </c>
      <c r="B24" s="62" t="s">
        <v>32</v>
      </c>
      <c r="C24" s="1">
        <v>435.02842662201306</v>
      </c>
      <c r="D24" s="1">
        <v>277.4204234847906</v>
      </c>
      <c r="E24" s="1">
        <v>134.10466155069017</v>
      </c>
      <c r="F24" s="1">
        <v>175.26694764741458</v>
      </c>
      <c r="G24" s="1">
        <v>472.91646251795402</v>
      </c>
      <c r="H24" s="1">
        <v>174.45402526934234</v>
      </c>
      <c r="I24" s="1">
        <v>83.786239506646496</v>
      </c>
      <c r="J24" s="1">
        <v>43.272478514096562</v>
      </c>
      <c r="K24" s="1">
        <v>40.203155153949012</v>
      </c>
      <c r="L24" s="1">
        <v>46.649921884051111</v>
      </c>
      <c r="M24" s="1">
        <v>40.241649319577945</v>
      </c>
      <c r="N24" s="1">
        <v>37.016500000022127</v>
      </c>
      <c r="O24" s="1">
        <v>36.869919603656456</v>
      </c>
      <c r="P24" s="1">
        <v>36.869899999993386</v>
      </c>
      <c r="Q24" s="1">
        <v>21.403606277184224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886.86273527613469</v>
      </c>
      <c r="D25" s="1">
        <v>0</v>
      </c>
      <c r="E25" s="1">
        <v>131.4274661748</v>
      </c>
      <c r="F25" s="1">
        <v>102.43480179254401</v>
      </c>
      <c r="G25" s="1">
        <v>31.179533771160003</v>
      </c>
      <c r="H25" s="1">
        <v>0</v>
      </c>
      <c r="I25" s="1">
        <v>0</v>
      </c>
      <c r="J25" s="1">
        <v>128.209642922016</v>
      </c>
      <c r="K25" s="1">
        <v>0</v>
      </c>
      <c r="L25" s="1">
        <v>41.265571396320006</v>
      </c>
      <c r="M25" s="1">
        <v>3.1459268735053514</v>
      </c>
      <c r="N25" s="1">
        <v>0</v>
      </c>
      <c r="O25" s="1">
        <v>6.3558429211306482</v>
      </c>
      <c r="P25" s="1">
        <v>9.5496193147259696</v>
      </c>
      <c r="Q25" s="1">
        <v>12.71157424142763</v>
      </c>
      <c r="R25" s="1">
        <v>19.067363210381611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1731961.26591295</v>
      </c>
      <c r="D30" s="3">
        <v>1766498.7257238836</v>
      </c>
      <c r="E30" s="3">
        <v>1747435.9799678575</v>
      </c>
      <c r="F30" s="3">
        <v>1762250.6279982929</v>
      </c>
      <c r="G30" s="3">
        <v>1769650.8526461399</v>
      </c>
      <c r="H30" s="3">
        <v>1765691.1453558984</v>
      </c>
      <c r="I30" s="3">
        <v>1755029.5410002612</v>
      </c>
      <c r="J30" s="3">
        <v>1703541.1072161144</v>
      </c>
      <c r="K30" s="3">
        <v>1689353.0461991602</v>
      </c>
      <c r="L30" s="3">
        <v>1590998.7183523336</v>
      </c>
      <c r="M30" s="3">
        <v>1567211.5718981018</v>
      </c>
      <c r="N30" s="3">
        <v>1509910.6934560591</v>
      </c>
      <c r="O30" s="3">
        <v>1460892.6180401444</v>
      </c>
      <c r="P30" s="3">
        <v>1426165.7011234919</v>
      </c>
      <c r="Q30" s="3">
        <v>1409367.1219458994</v>
      </c>
      <c r="R30" s="3">
        <v>1438609.6754879388</v>
      </c>
    </row>
    <row r="31" spans="1:18" ht="11.25" customHeight="1" x14ac:dyDescent="0.25">
      <c r="A31" s="59" t="s">
        <v>142</v>
      </c>
      <c r="B31" s="60" t="s">
        <v>143</v>
      </c>
      <c r="C31" s="2">
        <v>61713.669010352387</v>
      </c>
      <c r="D31" s="2">
        <v>60662.395437829065</v>
      </c>
      <c r="E31" s="2">
        <v>62394.710947378291</v>
      </c>
      <c r="F31" s="2">
        <v>65787.006578329136</v>
      </c>
      <c r="G31" s="2">
        <v>69114.05182122624</v>
      </c>
      <c r="H31" s="2">
        <v>69391.089779127258</v>
      </c>
      <c r="I31" s="2">
        <v>68813.338786528329</v>
      </c>
      <c r="J31" s="2">
        <v>71049.070922185754</v>
      </c>
      <c r="K31" s="2">
        <v>70496.836558428957</v>
      </c>
      <c r="L31" s="2">
        <v>65992.693272443139</v>
      </c>
      <c r="M31" s="2">
        <v>67584.384607627828</v>
      </c>
      <c r="N31" s="2">
        <v>67609.993814848523</v>
      </c>
      <c r="O31" s="2">
        <v>65821.031756479555</v>
      </c>
      <c r="P31" s="2">
        <v>62634.438757104959</v>
      </c>
      <c r="Q31" s="2">
        <v>63495.145249400295</v>
      </c>
      <c r="R31" s="2">
        <v>66109.497027742924</v>
      </c>
    </row>
    <row r="32" spans="1:18" ht="11.25" customHeight="1" x14ac:dyDescent="0.25">
      <c r="A32" s="61" t="s">
        <v>144</v>
      </c>
      <c r="B32" s="62" t="s">
        <v>41</v>
      </c>
      <c r="C32" s="1">
        <v>61286.784106408129</v>
      </c>
      <c r="D32" s="1">
        <v>60134.963643442949</v>
      </c>
      <c r="E32" s="1">
        <v>61995.470349208335</v>
      </c>
      <c r="F32" s="1">
        <v>65503.557271491831</v>
      </c>
      <c r="G32" s="1">
        <v>68782.89979995726</v>
      </c>
      <c r="H32" s="1">
        <v>69095.60314479236</v>
      </c>
      <c r="I32" s="1">
        <v>68578.138905126922</v>
      </c>
      <c r="J32" s="1">
        <v>70865.181047165199</v>
      </c>
      <c r="K32" s="1">
        <v>70470.531526738167</v>
      </c>
      <c r="L32" s="1">
        <v>65948.962994521353</v>
      </c>
      <c r="M32" s="1">
        <v>67537.66282389102</v>
      </c>
      <c r="N32" s="1">
        <v>67563.272031111715</v>
      </c>
      <c r="O32" s="1">
        <v>65774.338956479551</v>
      </c>
      <c r="P32" s="1">
        <v>62584.789157104962</v>
      </c>
      <c r="Q32" s="1">
        <v>63428.001249400295</v>
      </c>
      <c r="R32" s="1">
        <v>66007.302627742931</v>
      </c>
    </row>
    <row r="33" spans="1:18" ht="11.25" customHeight="1" x14ac:dyDescent="0.25">
      <c r="A33" s="61" t="s">
        <v>42</v>
      </c>
      <c r="B33" s="62" t="s">
        <v>43</v>
      </c>
      <c r="C33" s="1">
        <v>426.88490394425872</v>
      </c>
      <c r="D33" s="1">
        <v>527.43179438611207</v>
      </c>
      <c r="E33" s="1">
        <v>399.24059816995208</v>
      </c>
      <c r="F33" s="1">
        <v>283.44930683731206</v>
      </c>
      <c r="G33" s="1">
        <v>331.15202126899203</v>
      </c>
      <c r="H33" s="1">
        <v>295.48663433490896</v>
      </c>
      <c r="I33" s="1">
        <v>235.19988140140805</v>
      </c>
      <c r="J33" s="1">
        <v>183.88987502054403</v>
      </c>
      <c r="K33" s="1">
        <v>26.305031690784002</v>
      </c>
      <c r="L33" s="1">
        <v>43.730277921792002</v>
      </c>
      <c r="M33" s="1">
        <v>46.721783736809485</v>
      </c>
      <c r="N33" s="1">
        <v>46.721783736809485</v>
      </c>
      <c r="O33" s="1">
        <v>46.692800000000027</v>
      </c>
      <c r="P33" s="1">
        <v>49.649600000000078</v>
      </c>
      <c r="Q33" s="1">
        <v>67.144000000000119</v>
      </c>
      <c r="R33" s="1">
        <v>102.19440000000007</v>
      </c>
    </row>
    <row r="34" spans="1:18" ht="11.25" customHeight="1" x14ac:dyDescent="0.25">
      <c r="A34" s="64" t="s">
        <v>348</v>
      </c>
      <c r="B34" s="60" t="s">
        <v>44</v>
      </c>
      <c r="C34" s="2">
        <v>55092.738185748909</v>
      </c>
      <c r="D34" s="2">
        <v>55132.003214092889</v>
      </c>
      <c r="E34" s="2">
        <v>54303.17077880619</v>
      </c>
      <c r="F34" s="2">
        <v>55448.020391175545</v>
      </c>
      <c r="G34" s="2">
        <v>55673.677740541934</v>
      </c>
      <c r="H34" s="2">
        <v>56549.776669382656</v>
      </c>
      <c r="I34" s="2">
        <v>54980.60475801475</v>
      </c>
      <c r="J34" s="2">
        <v>54124.133466699088</v>
      </c>
      <c r="K34" s="2">
        <v>52399.77808146787</v>
      </c>
      <c r="L34" s="2">
        <v>51154.077455410938</v>
      </c>
      <c r="M34" s="2">
        <v>51808.470120574333</v>
      </c>
      <c r="N34" s="2">
        <v>49344.847238003975</v>
      </c>
      <c r="O34" s="2">
        <v>47627.028829082505</v>
      </c>
      <c r="P34" s="2">
        <v>46896.624509626403</v>
      </c>
      <c r="Q34" s="2">
        <v>45729.584913521379</v>
      </c>
      <c r="R34" s="2">
        <v>46288.491837870955</v>
      </c>
    </row>
    <row r="35" spans="1:18" ht="11.25" customHeight="1" x14ac:dyDescent="0.25">
      <c r="A35" s="59" t="s">
        <v>145</v>
      </c>
      <c r="B35" s="60" t="s">
        <v>146</v>
      </c>
      <c r="C35" s="2">
        <v>391680.77959892084</v>
      </c>
      <c r="D35" s="2">
        <v>384801.58024799632</v>
      </c>
      <c r="E35" s="2">
        <v>379304.24787980493</v>
      </c>
      <c r="F35" s="2">
        <v>365303.34344976</v>
      </c>
      <c r="G35" s="2">
        <v>354289.00890415593</v>
      </c>
      <c r="H35" s="2">
        <v>338592.34151296259</v>
      </c>
      <c r="I35" s="2">
        <v>326915.1427661209</v>
      </c>
      <c r="J35" s="2">
        <v>316116.42183811375</v>
      </c>
      <c r="K35" s="2">
        <v>298529.5772834376</v>
      </c>
      <c r="L35" s="2">
        <v>285938.38536666683</v>
      </c>
      <c r="M35" s="2">
        <v>268984.50748605176</v>
      </c>
      <c r="N35" s="2">
        <v>257337.99444723281</v>
      </c>
      <c r="O35" s="2">
        <v>241963.97904040886</v>
      </c>
      <c r="P35" s="2">
        <v>232939.02847322496</v>
      </c>
      <c r="Q35" s="2">
        <v>232199.20993592794</v>
      </c>
      <c r="R35" s="2">
        <v>226813.02122478318</v>
      </c>
    </row>
    <row r="36" spans="1:18" ht="11.25" customHeight="1" x14ac:dyDescent="0.25">
      <c r="A36" s="66" t="s">
        <v>45</v>
      </c>
      <c r="B36" s="62" t="s">
        <v>46</v>
      </c>
      <c r="C36" s="1">
        <v>391169.77973444766</v>
      </c>
      <c r="D36" s="1">
        <v>384283.10269092466</v>
      </c>
      <c r="E36" s="1">
        <v>378808.91567744972</v>
      </c>
      <c r="F36" s="1">
        <v>364845.55753614841</v>
      </c>
      <c r="G36" s="1">
        <v>353812.76128338394</v>
      </c>
      <c r="H36" s="1">
        <v>338039.27416996181</v>
      </c>
      <c r="I36" s="1">
        <v>326454.48989515449</v>
      </c>
      <c r="J36" s="1">
        <v>315659.07231466612</v>
      </c>
      <c r="K36" s="1">
        <v>298013.320656294</v>
      </c>
      <c r="L36" s="1">
        <v>285549.93373190961</v>
      </c>
      <c r="M36" s="1">
        <v>268627.3555363284</v>
      </c>
      <c r="N36" s="1">
        <v>257005.78177992211</v>
      </c>
      <c r="O36" s="1">
        <v>241687.12892867817</v>
      </c>
      <c r="P36" s="1">
        <v>232683.6684248042</v>
      </c>
      <c r="Q36" s="1">
        <v>231958.90003816955</v>
      </c>
      <c r="R36" s="1">
        <v>226588.8112738535</v>
      </c>
    </row>
    <row r="37" spans="1:18" ht="11.25" customHeight="1" x14ac:dyDescent="0.25">
      <c r="A37" s="61" t="s">
        <v>47</v>
      </c>
      <c r="B37" s="62" t="s">
        <v>48</v>
      </c>
      <c r="C37" s="1">
        <v>510.99986447314808</v>
      </c>
      <c r="D37" s="1">
        <v>518.47755707160002</v>
      </c>
      <c r="E37" s="1">
        <v>495.33220235520002</v>
      </c>
      <c r="F37" s="1">
        <v>457.78591361160011</v>
      </c>
      <c r="G37" s="1">
        <v>476.247620772</v>
      </c>
      <c r="H37" s="1">
        <v>553.06734300082223</v>
      </c>
      <c r="I37" s="1">
        <v>460.65287096640009</v>
      </c>
      <c r="J37" s="1">
        <v>457.34952344760006</v>
      </c>
      <c r="K37" s="1">
        <v>516.2566271436001</v>
      </c>
      <c r="L37" s="1">
        <v>388.45163475720005</v>
      </c>
      <c r="M37" s="1">
        <v>357.15194972340953</v>
      </c>
      <c r="N37" s="1">
        <v>332.21266731065469</v>
      </c>
      <c r="O37" s="1">
        <v>276.85011173067096</v>
      </c>
      <c r="P37" s="1">
        <v>255.36004842074058</v>
      </c>
      <c r="Q37" s="1">
        <v>240.30989775837293</v>
      </c>
      <c r="R37" s="1">
        <v>224.2099509296726</v>
      </c>
    </row>
    <row r="38" spans="1:18" ht="11.25" customHeight="1" x14ac:dyDescent="0.25">
      <c r="A38" s="59" t="s">
        <v>147</v>
      </c>
      <c r="B38" s="60" t="s">
        <v>148</v>
      </c>
      <c r="C38" s="2">
        <v>152952.730462473</v>
      </c>
      <c r="D38" s="2">
        <v>150332.34358373514</v>
      </c>
      <c r="E38" s="2">
        <v>146335.37607250808</v>
      </c>
      <c r="F38" s="2">
        <v>150714.10931070597</v>
      </c>
      <c r="G38" s="2">
        <v>161792.3693902028</v>
      </c>
      <c r="H38" s="2">
        <v>168898.67617967504</v>
      </c>
      <c r="I38" s="2">
        <v>174277.94736502939</v>
      </c>
      <c r="J38" s="2">
        <v>178095.55839638869</v>
      </c>
      <c r="K38" s="2">
        <v>178579.21905596519</v>
      </c>
      <c r="L38" s="2">
        <v>166421.05483261668</v>
      </c>
      <c r="M38" s="2">
        <v>167494.63325704911</v>
      </c>
      <c r="N38" s="2">
        <v>168452.84424010618</v>
      </c>
      <c r="O38" s="2">
        <v>164672.33240346651</v>
      </c>
      <c r="P38" s="2">
        <v>164942.80648420073</v>
      </c>
      <c r="Q38" s="2">
        <v>164741.06461878133</v>
      </c>
      <c r="R38" s="2">
        <v>170075.44197354006</v>
      </c>
    </row>
    <row r="39" spans="1:18" ht="11.25" customHeight="1" x14ac:dyDescent="0.25">
      <c r="A39" s="61" t="s">
        <v>51</v>
      </c>
      <c r="B39" s="62" t="s">
        <v>52</v>
      </c>
      <c r="C39" s="1">
        <v>361.72934897684047</v>
      </c>
      <c r="D39" s="1">
        <v>310.07090863069203</v>
      </c>
      <c r="E39" s="1">
        <v>102.65681176110002</v>
      </c>
      <c r="F39" s="1">
        <v>93.019878816048006</v>
      </c>
      <c r="G39" s="1">
        <v>140.28086026638002</v>
      </c>
      <c r="H39" s="1">
        <v>43.283848040728174</v>
      </c>
      <c r="I39" s="1">
        <v>46.359273432564002</v>
      </c>
      <c r="J39" s="1">
        <v>9.3327412003920021</v>
      </c>
      <c r="K39" s="1">
        <v>3.0103092000000005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137290.10394755038</v>
      </c>
      <c r="D40" s="1">
        <v>133128.86968345556</v>
      </c>
      <c r="E40" s="1">
        <v>131479.55878122817</v>
      </c>
      <c r="F40" s="1">
        <v>135744.05144755414</v>
      </c>
      <c r="G40" s="1">
        <v>145287.16774515106</v>
      </c>
      <c r="H40" s="1">
        <v>152685.0227334259</v>
      </c>
      <c r="I40" s="1">
        <v>157550.93831131776</v>
      </c>
      <c r="J40" s="1">
        <v>162850.93438533149</v>
      </c>
      <c r="K40" s="1">
        <v>162742.47526279357</v>
      </c>
      <c r="L40" s="1">
        <v>150085.15680006566</v>
      </c>
      <c r="M40" s="1">
        <v>150247.69401454605</v>
      </c>
      <c r="N40" s="1">
        <v>154464.43679177426</v>
      </c>
      <c r="O40" s="1">
        <v>150910.87228211711</v>
      </c>
      <c r="P40" s="1">
        <v>150629.32843090763</v>
      </c>
      <c r="Q40" s="1">
        <v>151759.50936795524</v>
      </c>
      <c r="R40" s="1">
        <v>156837.47187641985</v>
      </c>
    </row>
    <row r="41" spans="1:18" ht="11.25" customHeight="1" x14ac:dyDescent="0.25">
      <c r="A41" s="61" t="s">
        <v>49</v>
      </c>
      <c r="B41" s="62" t="s">
        <v>50</v>
      </c>
      <c r="C41" s="1">
        <v>15300.897165945782</v>
      </c>
      <c r="D41" s="1">
        <v>16893.402991648883</v>
      </c>
      <c r="E41" s="1">
        <v>14753.160479518776</v>
      </c>
      <c r="F41" s="1">
        <v>14877.037984335806</v>
      </c>
      <c r="G41" s="1">
        <v>16364.920784785347</v>
      </c>
      <c r="H41" s="1">
        <v>16170.36959820837</v>
      </c>
      <c r="I41" s="1">
        <v>16680.649780279087</v>
      </c>
      <c r="J41" s="1">
        <v>15235.291269856765</v>
      </c>
      <c r="K41" s="1">
        <v>15833.733483971595</v>
      </c>
      <c r="L41" s="1">
        <v>16335.898032551042</v>
      </c>
      <c r="M41" s="1">
        <v>17246.939242503031</v>
      </c>
      <c r="N41" s="1">
        <v>13988.407448331911</v>
      </c>
      <c r="O41" s="1">
        <v>13761.460121349415</v>
      </c>
      <c r="P41" s="1">
        <v>14313.47805329308</v>
      </c>
      <c r="Q41" s="1">
        <v>12981.555250826092</v>
      </c>
      <c r="R41" s="1">
        <v>13237.970097120207</v>
      </c>
    </row>
    <row r="42" spans="1:18" ht="11.25" customHeight="1" x14ac:dyDescent="0.25">
      <c r="A42" s="64" t="s">
        <v>55</v>
      </c>
      <c r="B42" s="60" t="s">
        <v>56</v>
      </c>
      <c r="C42" s="2">
        <v>1148.0251227506758</v>
      </c>
      <c r="D42" s="2">
        <v>1775.9616919923601</v>
      </c>
      <c r="E42" s="2">
        <v>1628.0749819891803</v>
      </c>
      <c r="F42" s="2">
        <v>1180.320968208528</v>
      </c>
      <c r="G42" s="2">
        <v>822.7777416519242</v>
      </c>
      <c r="H42" s="2">
        <v>603.55329174737597</v>
      </c>
      <c r="I42" s="2">
        <v>449.19818822480403</v>
      </c>
      <c r="J42" s="2">
        <v>348.63791380041602</v>
      </c>
      <c r="K42" s="2">
        <v>696.30758195263206</v>
      </c>
      <c r="L42" s="2">
        <v>423.50883585728405</v>
      </c>
      <c r="M42" s="2">
        <v>790.18129076216155</v>
      </c>
      <c r="N42" s="2">
        <v>563.9691194928206</v>
      </c>
      <c r="O42" s="2">
        <v>789.89233694284599</v>
      </c>
      <c r="P42" s="2">
        <v>484.73171618068039</v>
      </c>
      <c r="Q42" s="2">
        <v>158.03462174512032</v>
      </c>
      <c r="R42" s="2">
        <v>165.87751800172623</v>
      </c>
    </row>
    <row r="43" spans="1:18" ht="11.25" customHeight="1" x14ac:dyDescent="0.25">
      <c r="A43" s="59" t="s">
        <v>57</v>
      </c>
      <c r="B43" s="60" t="s">
        <v>58</v>
      </c>
      <c r="C43" s="2">
        <v>780093.21350165643</v>
      </c>
      <c r="D43" s="2">
        <v>821803.23469540291</v>
      </c>
      <c r="E43" s="2">
        <v>817463.64036882971</v>
      </c>
      <c r="F43" s="2">
        <v>843722.87443074735</v>
      </c>
      <c r="G43" s="2">
        <v>859831.57591361424</v>
      </c>
      <c r="H43" s="2">
        <v>874543.19030468585</v>
      </c>
      <c r="I43" s="2">
        <v>884810.66275308712</v>
      </c>
      <c r="J43" s="2">
        <v>860653.65773248742</v>
      </c>
      <c r="K43" s="2">
        <v>874860.72090854938</v>
      </c>
      <c r="L43" s="2">
        <v>835464.19764256524</v>
      </c>
      <c r="M43" s="2">
        <v>842725.0391942315</v>
      </c>
      <c r="N43" s="2">
        <v>820811.54700572742</v>
      </c>
      <c r="O43" s="2">
        <v>805452.57012164174</v>
      </c>
      <c r="P43" s="2">
        <v>806558.51369099843</v>
      </c>
      <c r="Q43" s="2">
        <v>800493.92823150288</v>
      </c>
      <c r="R43" s="2">
        <v>820184.49220484484</v>
      </c>
    </row>
    <row r="44" spans="1:18" ht="11.25" customHeight="1" x14ac:dyDescent="0.25">
      <c r="A44" s="59" t="s">
        <v>149</v>
      </c>
      <c r="B44" s="60" t="s">
        <v>59</v>
      </c>
      <c r="C44" s="2">
        <v>228676.92878357333</v>
      </c>
      <c r="D44" s="2">
        <v>230242.78461390687</v>
      </c>
      <c r="E44" s="2">
        <v>222165.33133117837</v>
      </c>
      <c r="F44" s="2">
        <v>210205.36457899614</v>
      </c>
      <c r="G44" s="2">
        <v>180149.64463863696</v>
      </c>
      <c r="H44" s="2">
        <v>169451.1481073754</v>
      </c>
      <c r="I44" s="2">
        <v>155809.23065460729</v>
      </c>
      <c r="J44" s="2">
        <v>136359.74117175044</v>
      </c>
      <c r="K44" s="2">
        <v>125736.56735739275</v>
      </c>
      <c r="L44" s="2">
        <v>110462.81088080761</v>
      </c>
      <c r="M44" s="2">
        <v>93075.435706109274</v>
      </c>
      <c r="N44" s="2">
        <v>77400.072382748971</v>
      </c>
      <c r="O44" s="2">
        <v>68362.958338899756</v>
      </c>
      <c r="P44" s="2">
        <v>55342.668619218297</v>
      </c>
      <c r="Q44" s="2">
        <v>48725.747022240481</v>
      </c>
      <c r="R44" s="2">
        <v>50957.094998506567</v>
      </c>
    </row>
    <row r="45" spans="1:18" ht="11.25" customHeight="1" x14ac:dyDescent="0.25">
      <c r="A45" s="59" t="s">
        <v>150</v>
      </c>
      <c r="B45" s="60" t="s">
        <v>151</v>
      </c>
      <c r="C45" s="2">
        <v>60603.181247474669</v>
      </c>
      <c r="D45" s="2">
        <v>61748.422238928128</v>
      </c>
      <c r="E45" s="2">
        <v>63841.427607363061</v>
      </c>
      <c r="F45" s="2">
        <v>69889.588290370157</v>
      </c>
      <c r="G45" s="2">
        <v>87977.746496110281</v>
      </c>
      <c r="H45" s="2">
        <v>87661.369510942561</v>
      </c>
      <c r="I45" s="2">
        <v>88973.415728648499</v>
      </c>
      <c r="J45" s="2">
        <v>86793.885774688766</v>
      </c>
      <c r="K45" s="2">
        <v>88054.039371965802</v>
      </c>
      <c r="L45" s="2">
        <v>75141.990065965831</v>
      </c>
      <c r="M45" s="2">
        <v>74748.92023569587</v>
      </c>
      <c r="N45" s="2">
        <v>68389.425207898428</v>
      </c>
      <c r="O45" s="2">
        <v>66202.825213222968</v>
      </c>
      <c r="P45" s="2">
        <v>56366.888872937445</v>
      </c>
      <c r="Q45" s="2">
        <v>53824.407352779963</v>
      </c>
      <c r="R45" s="2">
        <v>58015.758702648447</v>
      </c>
    </row>
    <row r="46" spans="1:18" ht="11.25" customHeight="1" x14ac:dyDescent="0.25">
      <c r="A46" s="61" t="s">
        <v>60</v>
      </c>
      <c r="B46" s="62" t="s">
        <v>61</v>
      </c>
      <c r="C46" s="1">
        <v>6.4712702505264392</v>
      </c>
      <c r="D46" s="1">
        <v>12.889298344536</v>
      </c>
      <c r="E46" s="1">
        <v>16.265268630756001</v>
      </c>
      <c r="F46" s="1">
        <v>15.958836529416001</v>
      </c>
      <c r="G46" s="1">
        <v>19.334285098488003</v>
      </c>
      <c r="H46" s="1">
        <v>22.649648055422123</v>
      </c>
      <c r="I46" s="1">
        <v>28.848226941684</v>
      </c>
      <c r="J46" s="1">
        <v>28.924827294708003</v>
      </c>
      <c r="K46" s="1">
        <v>25.778934270756004</v>
      </c>
      <c r="L46" s="1">
        <v>25.778658067560002</v>
      </c>
      <c r="M46" s="1">
        <v>29.100157720988928</v>
      </c>
      <c r="N46" s="1">
        <v>32.325407861357469</v>
      </c>
      <c r="O46" s="1">
        <v>38.834475592121791</v>
      </c>
      <c r="P46" s="1">
        <v>38.834276971940731</v>
      </c>
      <c r="Q46" s="1">
        <v>48.5247080716642</v>
      </c>
      <c r="R46" s="1">
        <v>48.524699700747085</v>
      </c>
    </row>
    <row r="47" spans="1:18" ht="11.25" customHeight="1" x14ac:dyDescent="0.25">
      <c r="A47" s="61" t="s">
        <v>62</v>
      </c>
      <c r="B47" s="62" t="s">
        <v>63</v>
      </c>
      <c r="C47" s="1">
        <v>3.0785286813024242</v>
      </c>
      <c r="D47" s="1">
        <v>0</v>
      </c>
      <c r="E47" s="1">
        <v>0</v>
      </c>
      <c r="F47" s="1">
        <v>3.0689857784879999</v>
      </c>
      <c r="G47" s="1">
        <v>3.0688016430239999</v>
      </c>
      <c r="H47" s="1">
        <v>3.0786000000000033</v>
      </c>
      <c r="I47" s="1">
        <v>3.0686175075600004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4047.4987628528165</v>
      </c>
      <c r="D48" s="1">
        <v>3671.9852524317362</v>
      </c>
      <c r="E48" s="1">
        <v>2953.6583431879085</v>
      </c>
      <c r="F48" s="1">
        <v>299.01977077456797</v>
      </c>
      <c r="G48" s="1">
        <v>1445.4337306385883</v>
      </c>
      <c r="H48" s="1">
        <v>319.24921459482039</v>
      </c>
      <c r="I48" s="1">
        <v>164.88041639425202</v>
      </c>
      <c r="J48" s="1">
        <v>201.70873144677603</v>
      </c>
      <c r="K48" s="1">
        <v>35.137691115912006</v>
      </c>
      <c r="L48" s="1">
        <v>6.4196542274760011</v>
      </c>
      <c r="M48" s="1">
        <v>6.4562749291351214</v>
      </c>
      <c r="N48" s="1">
        <v>9.7646820386503723</v>
      </c>
      <c r="O48" s="1">
        <v>6.4564396733915421</v>
      </c>
      <c r="P48" s="1">
        <v>6.4563617630753622</v>
      </c>
      <c r="Q48" s="1">
        <v>6.4559523749600842</v>
      </c>
      <c r="R48" s="1">
        <v>6.4561024601492649</v>
      </c>
    </row>
    <row r="49" spans="1:18" ht="11.25" customHeight="1" x14ac:dyDescent="0.25">
      <c r="A49" s="61" t="s">
        <v>66</v>
      </c>
      <c r="B49" s="62" t="s">
        <v>67</v>
      </c>
      <c r="C49" s="1">
        <v>47552.452324680344</v>
      </c>
      <c r="D49" s="1">
        <v>46536.067973924102</v>
      </c>
      <c r="E49" s="1">
        <v>48554.786047201211</v>
      </c>
      <c r="F49" s="1">
        <v>51698.656836286202</v>
      </c>
      <c r="G49" s="1">
        <v>56549.615445414005</v>
      </c>
      <c r="H49" s="1">
        <v>60462.982646885721</v>
      </c>
      <c r="I49" s="1">
        <v>59494.6811559087</v>
      </c>
      <c r="J49" s="1">
        <v>57366.2183241069</v>
      </c>
      <c r="K49" s="1">
        <v>59539.413340555198</v>
      </c>
      <c r="L49" s="1">
        <v>55552.351290520499</v>
      </c>
      <c r="M49" s="1">
        <v>51611.123731647589</v>
      </c>
      <c r="N49" s="1">
        <v>49603.777900988862</v>
      </c>
      <c r="O49" s="1">
        <v>47801.362300022854</v>
      </c>
      <c r="P49" s="1">
        <v>40747.180009538963</v>
      </c>
      <c r="Q49" s="1">
        <v>38520.866067094445</v>
      </c>
      <c r="R49" s="1">
        <v>42653.91287834815</v>
      </c>
    </row>
    <row r="50" spans="1:18" ht="11.25" customHeight="1" x14ac:dyDescent="0.25">
      <c r="A50" s="61" t="s">
        <v>68</v>
      </c>
      <c r="B50" s="62" t="s">
        <v>69</v>
      </c>
      <c r="C50" s="1">
        <v>11.727947448395179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137.71144564102801</v>
      </c>
      <c r="J50" s="1">
        <v>0</v>
      </c>
      <c r="K50" s="1">
        <v>34.371891901512001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8981.952413561281</v>
      </c>
      <c r="D51" s="1">
        <v>11527.47971422776</v>
      </c>
      <c r="E51" s="1">
        <v>12316.717948343185</v>
      </c>
      <c r="F51" s="1">
        <v>17872.883861001483</v>
      </c>
      <c r="G51" s="1">
        <v>29960.294233316185</v>
      </c>
      <c r="H51" s="1">
        <v>26853.409401406599</v>
      </c>
      <c r="I51" s="1">
        <v>29144.225866255274</v>
      </c>
      <c r="J51" s="1">
        <v>29197.033891840369</v>
      </c>
      <c r="K51" s="1">
        <v>28419.337514122417</v>
      </c>
      <c r="L51" s="1">
        <v>19557.440463150291</v>
      </c>
      <c r="M51" s="1">
        <v>23102.240071398159</v>
      </c>
      <c r="N51" s="1">
        <v>18743.557217009555</v>
      </c>
      <c r="O51" s="1">
        <v>18356.171997934594</v>
      </c>
      <c r="P51" s="1">
        <v>15574.418224663461</v>
      </c>
      <c r="Q51" s="1">
        <v>15248.560625238886</v>
      </c>
      <c r="R51" s="1">
        <v>15306.865022139396</v>
      </c>
    </row>
    <row r="52" spans="1:18" ht="11.25" customHeight="1" x14ac:dyDescent="0.25">
      <c r="A52" s="53" t="s">
        <v>72</v>
      </c>
      <c r="B52" s="54" t="s">
        <v>73</v>
      </c>
      <c r="C52" s="80">
        <v>1049798.2008829077</v>
      </c>
      <c r="D52" s="80">
        <v>1067606.8813023316</v>
      </c>
      <c r="E52" s="80">
        <v>1074393.5577818444</v>
      </c>
      <c r="F52" s="80">
        <v>1114675.794934385</v>
      </c>
      <c r="G52" s="80">
        <v>1143456.8712371576</v>
      </c>
      <c r="H52" s="80">
        <v>1159421.6709319227</v>
      </c>
      <c r="I52" s="80">
        <v>1155263.6864701947</v>
      </c>
      <c r="J52" s="80">
        <v>1144688.982935559</v>
      </c>
      <c r="K52" s="80">
        <v>1162544.9690056127</v>
      </c>
      <c r="L52" s="80">
        <v>1048065.6009438115</v>
      </c>
      <c r="M52" s="80">
        <v>1158429.0076719769</v>
      </c>
      <c r="N52" s="80">
        <v>1053131.7443408577</v>
      </c>
      <c r="O52" s="80">
        <v>1029394.0312134463</v>
      </c>
      <c r="P52" s="80">
        <v>1015018.262912566</v>
      </c>
      <c r="Q52" s="80">
        <v>921572.36720131722</v>
      </c>
      <c r="R52" s="80">
        <v>951221.96175204427</v>
      </c>
    </row>
    <row r="53" spans="1:18" ht="11.25" customHeight="1" x14ac:dyDescent="0.25">
      <c r="A53" s="56" t="s">
        <v>74</v>
      </c>
      <c r="B53" s="57" t="s">
        <v>75</v>
      </c>
      <c r="C53" s="3">
        <v>876224.0635059434</v>
      </c>
      <c r="D53" s="3">
        <v>903258.87487247738</v>
      </c>
      <c r="E53" s="3">
        <v>909289.32385388203</v>
      </c>
      <c r="F53" s="3">
        <v>949367.20745909726</v>
      </c>
      <c r="G53" s="3">
        <v>972520.40588186379</v>
      </c>
      <c r="H53" s="3">
        <v>991939.4515758917</v>
      </c>
      <c r="I53" s="3">
        <v>984332.90007467882</v>
      </c>
      <c r="J53" s="3">
        <v>970364.6746626962</v>
      </c>
      <c r="K53" s="3">
        <v>1000199.9036750819</v>
      </c>
      <c r="L53" s="3">
        <v>934502.18609736417</v>
      </c>
      <c r="M53" s="3">
        <v>1012422.2802775982</v>
      </c>
      <c r="N53" s="3">
        <v>909116.07719400013</v>
      </c>
      <c r="O53" s="3">
        <v>885775.50065317471</v>
      </c>
      <c r="P53" s="3">
        <v>870506.5135288256</v>
      </c>
      <c r="Q53" s="3">
        <v>775444.58362412662</v>
      </c>
      <c r="R53" s="3">
        <v>807563.33425373666</v>
      </c>
    </row>
    <row r="54" spans="1:18" ht="11.25" customHeight="1" x14ac:dyDescent="0.25">
      <c r="A54" s="56" t="s">
        <v>152</v>
      </c>
      <c r="B54" s="57" t="s">
        <v>153</v>
      </c>
      <c r="C54" s="3">
        <v>173574.13737696415</v>
      </c>
      <c r="D54" s="3">
        <v>164348.0064298542</v>
      </c>
      <c r="E54" s="3">
        <v>165104.23392796231</v>
      </c>
      <c r="F54" s="3">
        <v>165308.58747528796</v>
      </c>
      <c r="G54" s="3">
        <v>170936.46535529365</v>
      </c>
      <c r="H54" s="3">
        <v>167482.21935603136</v>
      </c>
      <c r="I54" s="3">
        <v>170930.78639551601</v>
      </c>
      <c r="J54" s="3">
        <v>174324.3082728631</v>
      </c>
      <c r="K54" s="3">
        <v>162345.06533053063</v>
      </c>
      <c r="L54" s="3">
        <v>113563.41484644733</v>
      </c>
      <c r="M54" s="3">
        <v>146006.7273943788</v>
      </c>
      <c r="N54" s="3">
        <v>144015.66714685754</v>
      </c>
      <c r="O54" s="3">
        <v>143618.53056027138</v>
      </c>
      <c r="P54" s="3">
        <v>144511.7493837403</v>
      </c>
      <c r="Q54" s="3">
        <v>146127.78357719051</v>
      </c>
      <c r="R54" s="3">
        <v>143658.62749830761</v>
      </c>
    </row>
    <row r="55" spans="1:18" ht="11.25" customHeight="1" x14ac:dyDescent="0.25">
      <c r="A55" s="59" t="s">
        <v>76</v>
      </c>
      <c r="B55" s="60" t="s">
        <v>77</v>
      </c>
      <c r="C55" s="2">
        <v>17141.120437737514</v>
      </c>
      <c r="D55" s="2">
        <v>15445.743320738735</v>
      </c>
      <c r="E55" s="2">
        <v>14775.408748444606</v>
      </c>
      <c r="F55" s="2">
        <v>14570.799158704753</v>
      </c>
      <c r="G55" s="2">
        <v>14713.697711126737</v>
      </c>
      <c r="H55" s="2">
        <v>14349.169550578123</v>
      </c>
      <c r="I55" s="2">
        <v>14922.71557069608</v>
      </c>
      <c r="J55" s="2">
        <v>15489.16392065875</v>
      </c>
      <c r="K55" s="2">
        <v>14860.064988327744</v>
      </c>
      <c r="L55" s="2">
        <v>11221.604783690687</v>
      </c>
      <c r="M55" s="2">
        <v>13423.381961426448</v>
      </c>
      <c r="N55" s="2">
        <v>13397.62415314238</v>
      </c>
      <c r="O55" s="2">
        <v>13624.36310102748</v>
      </c>
      <c r="P55" s="2">
        <v>12917.881064026749</v>
      </c>
      <c r="Q55" s="2">
        <v>12861.29956557072</v>
      </c>
      <c r="R55" s="2">
        <v>12584.04513658416</v>
      </c>
    </row>
    <row r="56" spans="1:18" ht="11.25" customHeight="1" x14ac:dyDescent="0.25">
      <c r="A56" s="59" t="s">
        <v>78</v>
      </c>
      <c r="B56" s="60" t="s">
        <v>79</v>
      </c>
      <c r="C56" s="2">
        <v>150535.96036891005</v>
      </c>
      <c r="D56" s="2">
        <v>143103.17703848402</v>
      </c>
      <c r="E56" s="2">
        <v>144276.49517355359</v>
      </c>
      <c r="F56" s="2">
        <v>143486.67823860241</v>
      </c>
      <c r="G56" s="2">
        <v>148643.85186977038</v>
      </c>
      <c r="H56" s="2">
        <v>146025.43864160706</v>
      </c>
      <c r="I56" s="2">
        <v>149288.35651554243</v>
      </c>
      <c r="J56" s="2">
        <v>151833.0156057</v>
      </c>
      <c r="K56" s="2">
        <v>141146.93576075041</v>
      </c>
      <c r="L56" s="2">
        <v>96896.146146040788</v>
      </c>
      <c r="M56" s="2">
        <v>125581.29671414975</v>
      </c>
      <c r="N56" s="2">
        <v>122507.06636380075</v>
      </c>
      <c r="O56" s="2">
        <v>121546.84043386507</v>
      </c>
      <c r="P56" s="2">
        <v>122948.16671831155</v>
      </c>
      <c r="Q56" s="2">
        <v>124529.30130024892</v>
      </c>
      <c r="R56" s="2">
        <v>120732.81778129339</v>
      </c>
    </row>
    <row r="57" spans="1:18" ht="11.25" customHeight="1" x14ac:dyDescent="0.25">
      <c r="A57" s="64" t="s">
        <v>154</v>
      </c>
      <c r="B57" s="60" t="s">
        <v>80</v>
      </c>
      <c r="C57" s="2">
        <v>1060.7705703166112</v>
      </c>
      <c r="D57" s="2">
        <v>944.36293754620817</v>
      </c>
      <c r="E57" s="2">
        <v>952.24920826132802</v>
      </c>
      <c r="F57" s="2">
        <v>1022.868059152896</v>
      </c>
      <c r="G57" s="2">
        <v>933.1827381050399</v>
      </c>
      <c r="H57" s="2">
        <v>970.20716384614695</v>
      </c>
      <c r="I57" s="2">
        <v>995.00365731902389</v>
      </c>
      <c r="J57" s="2">
        <v>963.03365813620792</v>
      </c>
      <c r="K57" s="2">
        <v>1070.028844743312</v>
      </c>
      <c r="L57" s="2">
        <v>1060.347154780656</v>
      </c>
      <c r="M57" s="2">
        <v>1115.6017699521904</v>
      </c>
      <c r="N57" s="2">
        <v>1049.0131406674009</v>
      </c>
      <c r="O57" s="2">
        <v>992.60712814531337</v>
      </c>
      <c r="P57" s="2">
        <v>992.78448228885725</v>
      </c>
      <c r="Q57" s="2">
        <v>1013.6520920709305</v>
      </c>
      <c r="R57" s="2">
        <v>949.28971758603439</v>
      </c>
    </row>
    <row r="58" spans="1:18" ht="11.25" customHeight="1" x14ac:dyDescent="0.25">
      <c r="A58" s="64" t="s">
        <v>81</v>
      </c>
      <c r="B58" s="60" t="s">
        <v>82</v>
      </c>
      <c r="C58" s="2">
        <v>4836.2859999999946</v>
      </c>
      <c r="D58" s="2">
        <v>4854.7231330852801</v>
      </c>
      <c r="E58" s="2">
        <v>5100.0807977027998</v>
      </c>
      <c r="F58" s="2">
        <v>6228.2420188279211</v>
      </c>
      <c r="G58" s="2">
        <v>6645.7330362914408</v>
      </c>
      <c r="H58" s="2">
        <v>6137.4039999999968</v>
      </c>
      <c r="I58" s="2">
        <v>5724.7106519584795</v>
      </c>
      <c r="J58" s="2">
        <v>6039.0950883681598</v>
      </c>
      <c r="K58" s="2">
        <v>5268.0357367092001</v>
      </c>
      <c r="L58" s="2">
        <v>4385.3167619351998</v>
      </c>
      <c r="M58" s="2">
        <v>5886.4469488504183</v>
      </c>
      <c r="N58" s="2">
        <v>7061.9634892470258</v>
      </c>
      <c r="O58" s="2">
        <v>7454.7198972335136</v>
      </c>
      <c r="P58" s="2">
        <v>7652.9171191131609</v>
      </c>
      <c r="Q58" s="2">
        <v>7723.530619299936</v>
      </c>
      <c r="R58" s="2">
        <v>9392.4748628440466</v>
      </c>
    </row>
    <row r="59" spans="1:18" ht="11.25" customHeight="1" x14ac:dyDescent="0.25">
      <c r="A59" s="81" t="s">
        <v>349</v>
      </c>
      <c r="B59" s="54">
        <v>7200</v>
      </c>
      <c r="C59" s="80">
        <v>28116.128198743078</v>
      </c>
      <c r="D59" s="80">
        <v>33745.245773220209</v>
      </c>
      <c r="E59" s="80">
        <v>33426.174754349602</v>
      </c>
      <c r="F59" s="80">
        <v>29920.261057929827</v>
      </c>
      <c r="G59" s="80">
        <v>31276.76218742297</v>
      </c>
      <c r="H59" s="80">
        <v>33596.186868991259</v>
      </c>
      <c r="I59" s="80">
        <v>36070.853485318781</v>
      </c>
      <c r="J59" s="80">
        <v>37910.801558177605</v>
      </c>
      <c r="K59" s="80">
        <v>43900.75278187931</v>
      </c>
      <c r="L59" s="80">
        <v>47463.877792928921</v>
      </c>
      <c r="M59" s="80">
        <v>49989.676988862106</v>
      </c>
      <c r="N59" s="80">
        <v>52652.507073182271</v>
      </c>
      <c r="O59" s="80">
        <v>53332.136309185524</v>
      </c>
      <c r="P59" s="80">
        <v>53476.171047321186</v>
      </c>
      <c r="Q59" s="80">
        <v>57204.106698990472</v>
      </c>
      <c r="R59" s="80">
        <v>59454.295845767127</v>
      </c>
    </row>
    <row r="60" spans="1:18" ht="11.25" customHeight="1" x14ac:dyDescent="0.25">
      <c r="A60" s="56" t="s">
        <v>97</v>
      </c>
      <c r="B60" s="57" t="s">
        <v>98</v>
      </c>
      <c r="C60" s="3">
        <v>14363.494472696038</v>
      </c>
      <c r="D60" s="3">
        <v>18734.433641866799</v>
      </c>
      <c r="E60" s="3">
        <v>18062.290902272762</v>
      </c>
      <c r="F60" s="3">
        <v>10430.949501240842</v>
      </c>
      <c r="G60" s="3">
        <v>10438.70474270052</v>
      </c>
      <c r="H60" s="3">
        <v>9774.9081710963419</v>
      </c>
      <c r="I60" s="3">
        <v>9980.525709502921</v>
      </c>
      <c r="J60" s="3">
        <v>10722.690438740283</v>
      </c>
      <c r="K60" s="3">
        <v>16952.04539316288</v>
      </c>
      <c r="L60" s="3">
        <v>19453.906632302998</v>
      </c>
      <c r="M60" s="3">
        <v>20752.875972310187</v>
      </c>
      <c r="N60" s="3">
        <v>22555.102809655276</v>
      </c>
      <c r="O60" s="3">
        <v>22166.427570848929</v>
      </c>
      <c r="P60" s="3">
        <v>20107.084793977381</v>
      </c>
      <c r="Q60" s="3">
        <v>22311.429878760671</v>
      </c>
      <c r="R60" s="3">
        <v>23375.921159679052</v>
      </c>
    </row>
    <row r="61" spans="1:18" ht="11.25" customHeight="1" x14ac:dyDescent="0.25">
      <c r="A61" s="56" t="s">
        <v>99</v>
      </c>
      <c r="B61" s="57" t="s">
        <v>100</v>
      </c>
      <c r="C61" s="3">
        <v>13752.633726047037</v>
      </c>
      <c r="D61" s="3">
        <v>15010.812131353417</v>
      </c>
      <c r="E61" s="3">
        <v>15363.883852076846</v>
      </c>
      <c r="F61" s="3">
        <v>19489.31155668899</v>
      </c>
      <c r="G61" s="3">
        <v>20838.05744472245</v>
      </c>
      <c r="H61" s="3">
        <v>23821.278697894919</v>
      </c>
      <c r="I61" s="3">
        <v>26090.327775815858</v>
      </c>
      <c r="J61" s="3">
        <v>27188.111119437322</v>
      </c>
      <c r="K61" s="3">
        <v>26948.70738871643</v>
      </c>
      <c r="L61" s="3">
        <v>28009.971160625915</v>
      </c>
      <c r="M61" s="3">
        <v>29236.801016551923</v>
      </c>
      <c r="N61" s="3">
        <v>30097.404263526994</v>
      </c>
      <c r="O61" s="3">
        <v>31165.708738336594</v>
      </c>
      <c r="P61" s="3">
        <v>33369.086253343798</v>
      </c>
      <c r="Q61" s="3">
        <v>34892.676820229804</v>
      </c>
      <c r="R61" s="3">
        <v>36078.374686088078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276205.75322059239</v>
      </c>
      <c r="D64" s="82">
        <v>279411.98680922744</v>
      </c>
      <c r="E64" s="82">
        <v>290381.55216293421</v>
      </c>
      <c r="F64" s="82">
        <v>322233.11144588405</v>
      </c>
      <c r="G64" s="82">
        <v>334415.47907373565</v>
      </c>
      <c r="H64" s="82">
        <v>365904.46847596799</v>
      </c>
      <c r="I64" s="82">
        <v>386756.76830801263</v>
      </c>
      <c r="J64" s="82">
        <v>414607.84547009855</v>
      </c>
      <c r="K64" s="82">
        <v>442801.58326498442</v>
      </c>
      <c r="L64" s="82">
        <v>465320.37613212049</v>
      </c>
      <c r="M64" s="82">
        <v>513737.73377277766</v>
      </c>
      <c r="N64" s="82">
        <v>498327.33025975828</v>
      </c>
      <c r="O64" s="82">
        <v>536326.11459194229</v>
      </c>
      <c r="P64" s="82">
        <v>549892.07865613524</v>
      </c>
      <c r="Q64" s="82">
        <v>545531.70537580561</v>
      </c>
      <c r="R64" s="82">
        <v>569056.3325452467</v>
      </c>
    </row>
    <row r="65" spans="1:18" ht="11.25" customHeight="1" x14ac:dyDescent="0.25">
      <c r="A65" s="72" t="s">
        <v>350</v>
      </c>
      <c r="B65" s="73" t="s">
        <v>83</v>
      </c>
      <c r="C65" s="83">
        <v>253064.70327243881</v>
      </c>
      <c r="D65" s="83">
        <v>253881.85125981885</v>
      </c>
      <c r="E65" s="83">
        <v>262184.84772407426</v>
      </c>
      <c r="F65" s="83">
        <v>289498.6137603168</v>
      </c>
      <c r="G65" s="83">
        <v>297368.99792744254</v>
      </c>
      <c r="H65" s="83">
        <v>319845.76985665888</v>
      </c>
      <c r="I65" s="83">
        <v>329869.66601179581</v>
      </c>
      <c r="J65" s="83">
        <v>345320.59052885178</v>
      </c>
      <c r="K65" s="83">
        <v>365158.49560029508</v>
      </c>
      <c r="L65" s="83">
        <v>377878.66910672246</v>
      </c>
      <c r="M65" s="83">
        <v>416615.56687578233</v>
      </c>
      <c r="N65" s="83">
        <v>395793.7787659695</v>
      </c>
      <c r="O65" s="83">
        <v>425749.99505243142</v>
      </c>
      <c r="P65" s="83">
        <v>437053.03528628073</v>
      </c>
      <c r="Q65" s="83">
        <v>425734.31206772279</v>
      </c>
      <c r="R65" s="83">
        <v>445800.5068109195</v>
      </c>
    </row>
    <row r="66" spans="1:18" ht="11.25" customHeight="1" x14ac:dyDescent="0.25">
      <c r="A66" s="72" t="s">
        <v>88</v>
      </c>
      <c r="B66" s="73" t="s">
        <v>89</v>
      </c>
      <c r="C66" s="83">
        <v>485.40694171048142</v>
      </c>
      <c r="D66" s="83">
        <v>450.64584956160002</v>
      </c>
      <c r="E66" s="83">
        <v>412.18804170432003</v>
      </c>
      <c r="F66" s="83">
        <v>385.17975187776</v>
      </c>
      <c r="G66" s="83">
        <v>384.97633368767998</v>
      </c>
      <c r="H66" s="83">
        <v>373.74559097148972</v>
      </c>
      <c r="I66" s="83">
        <v>413.11439632511997</v>
      </c>
      <c r="J66" s="83">
        <v>632.10233096640002</v>
      </c>
      <c r="K66" s="83">
        <v>695.26747725120003</v>
      </c>
      <c r="L66" s="83">
        <v>843.58250254656014</v>
      </c>
      <c r="M66" s="83">
        <v>773.69629305648061</v>
      </c>
      <c r="N66" s="83">
        <v>782.63163411327059</v>
      </c>
      <c r="O66" s="83">
        <v>959.7048399500726</v>
      </c>
      <c r="P66" s="83">
        <v>899.24696886953075</v>
      </c>
      <c r="Q66" s="83">
        <v>888.27276272061363</v>
      </c>
      <c r="R66" s="83">
        <v>912.04371039780222</v>
      </c>
    </row>
    <row r="67" spans="1:18" ht="11.25" customHeight="1" x14ac:dyDescent="0.25">
      <c r="A67" s="72" t="s">
        <v>84</v>
      </c>
      <c r="B67" s="73" t="s">
        <v>85</v>
      </c>
      <c r="C67" s="83">
        <v>4966.7986193481993</v>
      </c>
      <c r="D67" s="83">
        <v>6092.3236077587535</v>
      </c>
      <c r="E67" s="83">
        <v>7542.7331414853606</v>
      </c>
      <c r="F67" s="83">
        <v>7280.374868453232</v>
      </c>
      <c r="G67" s="83">
        <v>8129.2166186474878</v>
      </c>
      <c r="H67" s="83">
        <v>9053.508307526954</v>
      </c>
      <c r="I67" s="83">
        <v>9957.1916959875398</v>
      </c>
      <c r="J67" s="83">
        <v>13128.718419435529</v>
      </c>
      <c r="K67" s="83">
        <v>15017.94893698445</v>
      </c>
      <c r="L67" s="83">
        <v>16834.716523143794</v>
      </c>
      <c r="M67" s="83">
        <v>19429.467139558634</v>
      </c>
      <c r="N67" s="83">
        <v>23778.292733472521</v>
      </c>
      <c r="O67" s="83">
        <v>27811.648423397048</v>
      </c>
      <c r="P67" s="83">
        <v>31763.839434341608</v>
      </c>
      <c r="Q67" s="83">
        <v>34073.404522573619</v>
      </c>
      <c r="R67" s="83">
        <v>35455.833391096203</v>
      </c>
    </row>
    <row r="68" spans="1:18" ht="11.25" customHeight="1" x14ac:dyDescent="0.25">
      <c r="A68" s="72" t="s">
        <v>86</v>
      </c>
      <c r="B68" s="73" t="s">
        <v>87</v>
      </c>
      <c r="C68" s="83">
        <v>15573.710432737886</v>
      </c>
      <c r="D68" s="83">
        <v>16470.619112772001</v>
      </c>
      <c r="E68" s="83">
        <v>16851.023177832001</v>
      </c>
      <c r="F68" s="83">
        <v>20714.764707540002</v>
      </c>
      <c r="G68" s="83">
        <v>22171.626746675996</v>
      </c>
      <c r="H68" s="83">
        <v>25226.708859852268</v>
      </c>
      <c r="I68" s="83">
        <v>27364.289578703996</v>
      </c>
      <c r="J68" s="83">
        <v>30466.868565671997</v>
      </c>
      <c r="K68" s="83">
        <v>30251.065360643999</v>
      </c>
      <c r="L68" s="83">
        <v>31077.766102787995</v>
      </c>
      <c r="M68" s="83">
        <v>32941.360536957349</v>
      </c>
      <c r="N68" s="83">
        <v>34242.890243850561</v>
      </c>
      <c r="O68" s="83">
        <v>35703.390611418574</v>
      </c>
      <c r="P68" s="83">
        <v>37431.136763613002</v>
      </c>
      <c r="Q68" s="83">
        <v>38764.102199903165</v>
      </c>
      <c r="R68" s="83">
        <v>40571.733327859125</v>
      </c>
    </row>
    <row r="69" spans="1:18" ht="11.25" customHeight="1" x14ac:dyDescent="0.25">
      <c r="A69" s="72" t="s">
        <v>157</v>
      </c>
      <c r="B69" s="73" t="s">
        <v>158</v>
      </c>
      <c r="C69" s="83">
        <v>2115.1339543570043</v>
      </c>
      <c r="D69" s="83">
        <v>2516.5469793162242</v>
      </c>
      <c r="E69" s="83">
        <v>3390.7600778382716</v>
      </c>
      <c r="F69" s="83">
        <v>4354.1783576962571</v>
      </c>
      <c r="G69" s="83">
        <v>6360.6614472819365</v>
      </c>
      <c r="H69" s="83">
        <v>11404.735860958495</v>
      </c>
      <c r="I69" s="83">
        <v>19152.506625200207</v>
      </c>
      <c r="J69" s="83">
        <v>25059.565625172912</v>
      </c>
      <c r="K69" s="83">
        <v>31678.805889809719</v>
      </c>
      <c r="L69" s="83">
        <v>38685.64189691966</v>
      </c>
      <c r="M69" s="83">
        <v>43977.642927422858</v>
      </c>
      <c r="N69" s="83">
        <v>43729.736882352532</v>
      </c>
      <c r="O69" s="83">
        <v>46101.375664745174</v>
      </c>
      <c r="P69" s="83">
        <v>42744.820203030424</v>
      </c>
      <c r="Q69" s="83">
        <v>46071.613822885483</v>
      </c>
      <c r="R69" s="83">
        <v>46316.215304974263</v>
      </c>
    </row>
    <row r="70" spans="1:18" ht="11.25" customHeight="1" x14ac:dyDescent="0.25">
      <c r="A70" s="75" t="s">
        <v>90</v>
      </c>
      <c r="B70" s="76" t="s">
        <v>91</v>
      </c>
      <c r="C70" s="84">
        <v>172.6812135744054</v>
      </c>
      <c r="D70" s="84">
        <v>193.27166935588804</v>
      </c>
      <c r="E70" s="84">
        <v>468.88413065208005</v>
      </c>
      <c r="F70" s="84">
        <v>713.67522325848017</v>
      </c>
      <c r="G70" s="84">
        <v>902.02892778187197</v>
      </c>
      <c r="H70" s="84">
        <v>1699.6328959200866</v>
      </c>
      <c r="I70" s="84">
        <v>2597.2013600362084</v>
      </c>
      <c r="J70" s="84">
        <v>3446.2611663107045</v>
      </c>
      <c r="K70" s="84">
        <v>5346.5328801172827</v>
      </c>
      <c r="L70" s="84">
        <v>6645.2984467863844</v>
      </c>
      <c r="M70" s="84">
        <v>8324.5020188093567</v>
      </c>
      <c r="N70" s="84">
        <v>8504.1443718656428</v>
      </c>
      <c r="O70" s="84">
        <v>8380.6447257203909</v>
      </c>
      <c r="P70" s="84">
        <v>7947.7186422057512</v>
      </c>
      <c r="Q70" s="84">
        <v>7895.0349627404021</v>
      </c>
      <c r="R70" s="84">
        <v>7964.7681189096793</v>
      </c>
    </row>
    <row r="71" spans="1:18" ht="11.25" customHeight="1" x14ac:dyDescent="0.25">
      <c r="A71" s="75" t="s">
        <v>159</v>
      </c>
      <c r="B71" s="76" t="s">
        <v>92</v>
      </c>
      <c r="C71" s="84">
        <v>1890.7127455189129</v>
      </c>
      <c r="D71" s="84">
        <v>2235.2916868094881</v>
      </c>
      <c r="E71" s="84">
        <v>2760.9062517345601</v>
      </c>
      <c r="F71" s="84">
        <v>3468.5366192078404</v>
      </c>
      <c r="G71" s="84">
        <v>4815.0676773552959</v>
      </c>
      <c r="H71" s="84">
        <v>7472.8803890576082</v>
      </c>
      <c r="I71" s="84">
        <v>11925.766781593056</v>
      </c>
      <c r="J71" s="84">
        <v>17725.38413855515</v>
      </c>
      <c r="K71" s="84">
        <v>23235.202290517926</v>
      </c>
      <c r="L71" s="84">
        <v>28044.747324785665</v>
      </c>
      <c r="M71" s="84">
        <v>30998.371601209928</v>
      </c>
      <c r="N71" s="84">
        <v>32418.817511277313</v>
      </c>
      <c r="O71" s="84">
        <v>34773.699391239577</v>
      </c>
      <c r="P71" s="84">
        <v>31400.238514166675</v>
      </c>
      <c r="Q71" s="84">
        <v>34534.722124154949</v>
      </c>
      <c r="R71" s="84">
        <v>34381.396564360228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51.73999526368609</v>
      </c>
      <c r="D73" s="84">
        <v>87.98362315084799</v>
      </c>
      <c r="E73" s="84">
        <v>160.96969545163199</v>
      </c>
      <c r="F73" s="84">
        <v>171.96651522993599</v>
      </c>
      <c r="G73" s="84">
        <v>643.56484214476791</v>
      </c>
      <c r="H73" s="84">
        <v>2232.2225759808002</v>
      </c>
      <c r="I73" s="84">
        <v>4629.5384835709438</v>
      </c>
      <c r="J73" s="84">
        <v>3887.9203203070565</v>
      </c>
      <c r="K73" s="84">
        <v>3097.0707191745119</v>
      </c>
      <c r="L73" s="84">
        <v>3995.5961253476153</v>
      </c>
      <c r="M73" s="84">
        <v>4654.7693074035697</v>
      </c>
      <c r="N73" s="84">
        <v>2806.7749992095733</v>
      </c>
      <c r="O73" s="84">
        <v>2947.0315477852073</v>
      </c>
      <c r="P73" s="84">
        <v>3396.8630466579921</v>
      </c>
      <c r="Q73" s="84">
        <v>3641.8567359901326</v>
      </c>
      <c r="R73" s="84">
        <v>3970.0506217043444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283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116293.94746407265</v>
      </c>
      <c r="D2" s="79">
        <v>115404.12097073853</v>
      </c>
      <c r="E2" s="79">
        <v>112036.17720467893</v>
      </c>
      <c r="F2" s="79">
        <v>115646.73543101834</v>
      </c>
      <c r="G2" s="79">
        <v>117271.35862149044</v>
      </c>
      <c r="H2" s="79">
        <v>117579.0382611754</v>
      </c>
      <c r="I2" s="79">
        <v>114047.75044645352</v>
      </c>
      <c r="J2" s="79">
        <v>118985.5966601148</v>
      </c>
      <c r="K2" s="79">
        <v>118752.28396808942</v>
      </c>
      <c r="L2" s="79">
        <v>95648.108430653374</v>
      </c>
      <c r="M2" s="79">
        <v>98002.505874947761</v>
      </c>
      <c r="N2" s="79">
        <v>98572.486038144794</v>
      </c>
      <c r="O2" s="79">
        <v>92437.69031455068</v>
      </c>
      <c r="P2" s="79">
        <v>87828.677839925353</v>
      </c>
      <c r="Q2" s="79">
        <v>86929.828704276035</v>
      </c>
      <c r="R2" s="79">
        <v>86811.284957543074</v>
      </c>
    </row>
    <row r="3" spans="1:18" ht="11.25" customHeight="1" x14ac:dyDescent="0.25">
      <c r="A3" s="53" t="s">
        <v>2</v>
      </c>
      <c r="B3" s="54" t="s">
        <v>3</v>
      </c>
      <c r="C3" s="80">
        <v>31089.018223291208</v>
      </c>
      <c r="D3" s="80">
        <v>27827.307274806495</v>
      </c>
      <c r="E3" s="80">
        <v>24934.325630002921</v>
      </c>
      <c r="F3" s="80">
        <v>25307.278913219379</v>
      </c>
      <c r="G3" s="80">
        <v>24528.547683977944</v>
      </c>
      <c r="H3" s="80">
        <v>22409.622057845692</v>
      </c>
      <c r="I3" s="80">
        <v>22354.562055412509</v>
      </c>
      <c r="J3" s="80">
        <v>29454.132692393647</v>
      </c>
      <c r="K3" s="80">
        <v>27427.893743918943</v>
      </c>
      <c r="L3" s="80">
        <v>19329.532428100811</v>
      </c>
      <c r="M3" s="80">
        <v>20597.095094745167</v>
      </c>
      <c r="N3" s="80">
        <v>23111.94969970599</v>
      </c>
      <c r="O3" s="80">
        <v>21567.815894348427</v>
      </c>
      <c r="P3" s="80">
        <v>18638.430646836074</v>
      </c>
      <c r="Q3" s="80">
        <v>19694.492882686005</v>
      </c>
      <c r="R3" s="80">
        <v>17841.485277901433</v>
      </c>
    </row>
    <row r="4" spans="1:18" ht="11.25" customHeight="1" x14ac:dyDescent="0.25">
      <c r="A4" s="56" t="s">
        <v>125</v>
      </c>
      <c r="B4" s="57" t="s">
        <v>126</v>
      </c>
      <c r="C4" s="3">
        <v>26555.02414147411</v>
      </c>
      <c r="D4" s="3">
        <v>23632.566190296435</v>
      </c>
      <c r="E4" s="3">
        <v>21122.31192972156</v>
      </c>
      <c r="F4" s="3">
        <v>20674.93353353062</v>
      </c>
      <c r="G4" s="3">
        <v>19527.569222904003</v>
      </c>
      <c r="H4" s="3">
        <v>17690.339211146187</v>
      </c>
      <c r="I4" s="3">
        <v>17722.390937247968</v>
      </c>
      <c r="J4" s="3">
        <v>24291.857254507569</v>
      </c>
      <c r="K4" s="3">
        <v>22011.004480094522</v>
      </c>
      <c r="L4" s="3">
        <v>14985.531276939488</v>
      </c>
      <c r="M4" s="3">
        <v>15762.337130565144</v>
      </c>
      <c r="N4" s="3">
        <v>17641.955174887917</v>
      </c>
      <c r="O4" s="3">
        <v>16369.225329136341</v>
      </c>
      <c r="P4" s="3">
        <v>13832.426193800262</v>
      </c>
      <c r="Q4" s="3">
        <v>14593.552924674048</v>
      </c>
      <c r="R4" s="3">
        <v>12896.600670636144</v>
      </c>
    </row>
    <row r="5" spans="1:18" ht="11.25" customHeight="1" x14ac:dyDescent="0.25">
      <c r="A5" s="59" t="s">
        <v>127</v>
      </c>
      <c r="B5" s="60" t="s">
        <v>128</v>
      </c>
      <c r="C5" s="2">
        <v>23767.985359015835</v>
      </c>
      <c r="D5" s="2">
        <v>21129.236971990875</v>
      </c>
      <c r="E5" s="2">
        <v>18887.10548515524</v>
      </c>
      <c r="F5" s="2">
        <v>18178.1923760719</v>
      </c>
      <c r="G5" s="2">
        <v>17263.575522424624</v>
      </c>
      <c r="H5" s="2">
        <v>15955.153289043283</v>
      </c>
      <c r="I5" s="2">
        <v>15917.972314004241</v>
      </c>
      <c r="J5" s="2">
        <v>22111.871737519377</v>
      </c>
      <c r="K5" s="2">
        <v>19977.845798631555</v>
      </c>
      <c r="L5" s="2">
        <v>13275.026976808387</v>
      </c>
      <c r="M5" s="2">
        <v>14127.957411964966</v>
      </c>
      <c r="N5" s="2">
        <v>15965.021933434791</v>
      </c>
      <c r="O5" s="2">
        <v>14800.547632740265</v>
      </c>
      <c r="P5" s="2">
        <v>12498.099276695704</v>
      </c>
      <c r="Q5" s="2">
        <v>13218.412673881929</v>
      </c>
      <c r="R5" s="2">
        <v>11375.050984087402</v>
      </c>
    </row>
    <row r="6" spans="1:18" ht="11.25" customHeight="1" x14ac:dyDescent="0.25">
      <c r="A6" s="61" t="s">
        <v>4</v>
      </c>
      <c r="B6" s="62" t="s">
        <v>5</v>
      </c>
      <c r="C6" s="1">
        <v>51.510166906859105</v>
      </c>
      <c r="D6" s="1">
        <v>40.137338867291994</v>
      </c>
      <c r="E6" s="1">
        <v>237.24850219376384</v>
      </c>
      <c r="F6" s="1">
        <v>364.97435376066051</v>
      </c>
      <c r="G6" s="1">
        <v>547.7016567465721</v>
      </c>
      <c r="H6" s="1">
        <v>593.0981459776865</v>
      </c>
      <c r="I6" s="1">
        <v>568.51618021211016</v>
      </c>
      <c r="J6" s="1">
        <v>781.76343096745347</v>
      </c>
      <c r="K6" s="1">
        <v>749.42738161907391</v>
      </c>
      <c r="L6" s="1">
        <v>632.52957322360805</v>
      </c>
      <c r="M6" s="1">
        <v>1004.4302772115349</v>
      </c>
      <c r="N6" s="1">
        <v>1473.6625166318543</v>
      </c>
      <c r="O6" s="1">
        <v>1326.7516886279943</v>
      </c>
      <c r="P6" s="1">
        <v>949.82267675933474</v>
      </c>
      <c r="Q6" s="1">
        <v>454.62659062938246</v>
      </c>
      <c r="R6" s="1">
        <v>536.73545517314108</v>
      </c>
    </row>
    <row r="7" spans="1:18" ht="11.25" customHeight="1" x14ac:dyDescent="0.25">
      <c r="A7" s="61" t="s">
        <v>6</v>
      </c>
      <c r="B7" s="62" t="s">
        <v>7</v>
      </c>
      <c r="C7" s="1">
        <v>10.689419631102773</v>
      </c>
      <c r="D7" s="1">
        <v>5.5446414558479997</v>
      </c>
      <c r="E7" s="1">
        <v>2.7714295675439997</v>
      </c>
      <c r="F7" s="1">
        <v>0</v>
      </c>
      <c r="G7" s="1">
        <v>0</v>
      </c>
      <c r="H7" s="1">
        <v>0</v>
      </c>
      <c r="I7" s="1">
        <v>0</v>
      </c>
      <c r="J7" s="1">
        <v>27.720276351768003</v>
      </c>
      <c r="K7" s="1">
        <v>27.74756566296</v>
      </c>
      <c r="L7" s="1">
        <v>0</v>
      </c>
      <c r="M7" s="1">
        <v>0</v>
      </c>
      <c r="N7" s="1">
        <v>0</v>
      </c>
      <c r="O7" s="1">
        <v>157.69664513059215</v>
      </c>
      <c r="P7" s="1">
        <v>119.00720339640091</v>
      </c>
      <c r="Q7" s="1">
        <v>4.7304902062389784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23235.28502726397</v>
      </c>
      <c r="D8" s="1">
        <v>20656.533008790364</v>
      </c>
      <c r="E8" s="1">
        <v>18310.142542915873</v>
      </c>
      <c r="F8" s="1">
        <v>17478.199096845688</v>
      </c>
      <c r="G8" s="1">
        <v>16279.428650198477</v>
      </c>
      <c r="H8" s="1">
        <v>14911.726162411946</v>
      </c>
      <c r="I8" s="1">
        <v>14726.097411694409</v>
      </c>
      <c r="J8" s="1">
        <v>20649.992406493795</v>
      </c>
      <c r="K8" s="1">
        <v>18647.568974342888</v>
      </c>
      <c r="L8" s="1">
        <v>12346.568493571998</v>
      </c>
      <c r="M8" s="1">
        <v>12871.533158503427</v>
      </c>
      <c r="N8" s="1">
        <v>14302.138435124894</v>
      </c>
      <c r="O8" s="1">
        <v>12691.565006921141</v>
      </c>
      <c r="P8" s="1">
        <v>10959.817908363584</v>
      </c>
      <c r="Q8" s="1">
        <v>12376.30672636085</v>
      </c>
      <c r="R8" s="1">
        <v>10459.396078456251</v>
      </c>
    </row>
    <row r="9" spans="1:18" ht="11.25" customHeight="1" x14ac:dyDescent="0.25">
      <c r="A9" s="61" t="s">
        <v>10</v>
      </c>
      <c r="B9" s="62" t="s">
        <v>11</v>
      </c>
      <c r="C9" s="1">
        <v>470.50074521390502</v>
      </c>
      <c r="D9" s="1">
        <v>427.02198287737082</v>
      </c>
      <c r="E9" s="1">
        <v>336.94301047806005</v>
      </c>
      <c r="F9" s="1">
        <v>335.018925465552</v>
      </c>
      <c r="G9" s="1">
        <v>436.44521547957606</v>
      </c>
      <c r="H9" s="1">
        <v>450.32898065365009</v>
      </c>
      <c r="I9" s="1">
        <v>623.35872209772003</v>
      </c>
      <c r="J9" s="1">
        <v>652.39562370636054</v>
      </c>
      <c r="K9" s="1">
        <v>553.10187700663198</v>
      </c>
      <c r="L9" s="1">
        <v>295.92891001278002</v>
      </c>
      <c r="M9" s="1">
        <v>251.99397625000435</v>
      </c>
      <c r="N9" s="1">
        <v>189.22098167804381</v>
      </c>
      <c r="O9" s="1">
        <v>624.53429206053784</v>
      </c>
      <c r="P9" s="1">
        <v>469.45148817638392</v>
      </c>
      <c r="Q9" s="1">
        <v>382.7488666854573</v>
      </c>
      <c r="R9" s="1">
        <v>378.91945045800992</v>
      </c>
    </row>
    <row r="10" spans="1:18" ht="11.25" customHeight="1" x14ac:dyDescent="0.25">
      <c r="A10" s="59" t="s">
        <v>12</v>
      </c>
      <c r="B10" s="60" t="s">
        <v>13</v>
      </c>
      <c r="C10" s="2">
        <v>2.8764968838802352</v>
      </c>
      <c r="D10" s="2">
        <v>0</v>
      </c>
      <c r="E10" s="2">
        <v>0</v>
      </c>
      <c r="F10" s="2">
        <v>0</v>
      </c>
      <c r="G10" s="2">
        <v>5.7115938321000002</v>
      </c>
      <c r="H10" s="2">
        <v>2.8359846060003373</v>
      </c>
      <c r="I10" s="2">
        <v>2.8572868935</v>
      </c>
      <c r="J10" s="2">
        <v>0</v>
      </c>
      <c r="K10" s="2">
        <v>2.857491</v>
      </c>
      <c r="L10" s="2">
        <v>0</v>
      </c>
      <c r="M10" s="2">
        <v>0</v>
      </c>
      <c r="N10" s="2">
        <v>2.8386446426662655</v>
      </c>
      <c r="O10" s="2">
        <v>28.569095441052344</v>
      </c>
      <c r="P10" s="2">
        <v>17.153342522953533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2784.1622855743949</v>
      </c>
      <c r="D11" s="2">
        <v>2503.3292183055596</v>
      </c>
      <c r="E11" s="2">
        <v>2235.20644456632</v>
      </c>
      <c r="F11" s="2">
        <v>2496.7411574587195</v>
      </c>
      <c r="G11" s="2">
        <v>2258.2821066472798</v>
      </c>
      <c r="H11" s="2">
        <v>1732.3499374969037</v>
      </c>
      <c r="I11" s="2">
        <v>1798.5203621478004</v>
      </c>
      <c r="J11" s="2">
        <v>2125.2433186727999</v>
      </c>
      <c r="K11" s="2">
        <v>1978.5675641605201</v>
      </c>
      <c r="L11" s="2">
        <v>1649.6383583030397</v>
      </c>
      <c r="M11" s="2">
        <v>1622.194444775082</v>
      </c>
      <c r="N11" s="2">
        <v>1610.1871236717373</v>
      </c>
      <c r="O11" s="2">
        <v>1476.1961778781156</v>
      </c>
      <c r="P11" s="2">
        <v>1256.3299620685764</v>
      </c>
      <c r="Q11" s="2">
        <v>1311.2297148834607</v>
      </c>
      <c r="R11" s="2">
        <v>1460.7017101941456</v>
      </c>
    </row>
    <row r="12" spans="1:18" ht="11.25" customHeight="1" x14ac:dyDescent="0.25">
      <c r="A12" s="61" t="s">
        <v>14</v>
      </c>
      <c r="B12" s="62" t="s">
        <v>15</v>
      </c>
      <c r="C12" s="1">
        <v>2784.1622855743949</v>
      </c>
      <c r="D12" s="1">
        <v>2503.3292183055596</v>
      </c>
      <c r="E12" s="1">
        <v>2235.20644456632</v>
      </c>
      <c r="F12" s="1">
        <v>2496.7411574587195</v>
      </c>
      <c r="G12" s="1">
        <v>2258.2821066472798</v>
      </c>
      <c r="H12" s="1">
        <v>1732.3499374969037</v>
      </c>
      <c r="I12" s="1">
        <v>1798.5203621478004</v>
      </c>
      <c r="J12" s="1">
        <v>2125.2433186727999</v>
      </c>
      <c r="K12" s="1">
        <v>1978.5675641605201</v>
      </c>
      <c r="L12" s="1">
        <v>1649.6383583030397</v>
      </c>
      <c r="M12" s="1">
        <v>1622.194444775082</v>
      </c>
      <c r="N12" s="1">
        <v>1610.1871236717373</v>
      </c>
      <c r="O12" s="1">
        <v>1476.1961778781156</v>
      </c>
      <c r="P12" s="1">
        <v>1256.3299620685764</v>
      </c>
      <c r="Q12" s="1">
        <v>1311.2297148834607</v>
      </c>
      <c r="R12" s="1">
        <v>1460.7017101941456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3.0409742024280004</v>
      </c>
      <c r="J14" s="2">
        <v>54.74219831539201</v>
      </c>
      <c r="K14" s="2">
        <v>51.733626302448009</v>
      </c>
      <c r="L14" s="2">
        <v>60.865941828060009</v>
      </c>
      <c r="M14" s="2">
        <v>12.185273825094747</v>
      </c>
      <c r="N14" s="2">
        <v>63.907473138722864</v>
      </c>
      <c r="O14" s="2">
        <v>63.912423076907807</v>
      </c>
      <c r="P14" s="2">
        <v>60.843612513028312</v>
      </c>
      <c r="Q14" s="2">
        <v>63.910535908658105</v>
      </c>
      <c r="R14" s="2">
        <v>60.847976354595858</v>
      </c>
    </row>
    <row r="15" spans="1:18" ht="11.25" customHeight="1" x14ac:dyDescent="0.25">
      <c r="A15" s="63" t="s">
        <v>131</v>
      </c>
      <c r="B15" s="57" t="s">
        <v>132</v>
      </c>
      <c r="C15" s="3">
        <v>4305.3177124880003</v>
      </c>
      <c r="D15" s="3">
        <v>3981.84089104638</v>
      </c>
      <c r="E15" s="3">
        <v>3629.8816087770006</v>
      </c>
      <c r="F15" s="3">
        <v>4485.2062268030395</v>
      </c>
      <c r="G15" s="3">
        <v>4771.8616092766197</v>
      </c>
      <c r="H15" s="3">
        <v>4384.2259355815431</v>
      </c>
      <c r="I15" s="3">
        <v>4370.3751389038198</v>
      </c>
      <c r="J15" s="3">
        <v>4800.7999776873594</v>
      </c>
      <c r="K15" s="3">
        <v>5075.9696250541811</v>
      </c>
      <c r="L15" s="3">
        <v>4156.9176767079607</v>
      </c>
      <c r="M15" s="3">
        <v>4651.0970157594102</v>
      </c>
      <c r="N15" s="3">
        <v>5142.9861294300326</v>
      </c>
      <c r="O15" s="3">
        <v>4973.8217843618131</v>
      </c>
      <c r="P15" s="3">
        <v>4622.3728949224987</v>
      </c>
      <c r="Q15" s="3">
        <v>4945.8043544964703</v>
      </c>
      <c r="R15" s="3">
        <v>4874.9136040395651</v>
      </c>
    </row>
    <row r="16" spans="1:18" ht="11.25" customHeight="1" x14ac:dyDescent="0.25">
      <c r="A16" s="59" t="s">
        <v>20</v>
      </c>
      <c r="B16" s="60" t="s">
        <v>21</v>
      </c>
      <c r="C16" s="2">
        <v>396.35231395776697</v>
      </c>
      <c r="D16" s="2">
        <v>316.6145814844798</v>
      </c>
      <c r="E16" s="2">
        <v>327.29594313240011</v>
      </c>
      <c r="F16" s="2">
        <v>363.08527475039989</v>
      </c>
      <c r="G16" s="2">
        <v>412.10420563980006</v>
      </c>
      <c r="H16" s="2">
        <v>321.382848388002</v>
      </c>
      <c r="I16" s="2">
        <v>284.32244287584001</v>
      </c>
      <c r="J16" s="2">
        <v>351.19256886720012</v>
      </c>
      <c r="K16" s="2">
        <v>627.1865655436801</v>
      </c>
      <c r="L16" s="2">
        <v>478.15498491948006</v>
      </c>
      <c r="M16" s="2">
        <v>415.33788913254153</v>
      </c>
      <c r="N16" s="2">
        <v>305.0183130050915</v>
      </c>
      <c r="O16" s="2">
        <v>440.16387378098494</v>
      </c>
      <c r="P16" s="2">
        <v>353.98692236395601</v>
      </c>
      <c r="Q16" s="2">
        <v>406.40492072786964</v>
      </c>
      <c r="R16" s="2">
        <v>399.91819157479119</v>
      </c>
    </row>
    <row r="17" spans="1:18" ht="11.25" customHeight="1" x14ac:dyDescent="0.25">
      <c r="A17" s="64" t="s">
        <v>23</v>
      </c>
      <c r="B17" s="60" t="s">
        <v>24</v>
      </c>
      <c r="C17" s="2">
        <v>8.9656670225911892</v>
      </c>
      <c r="D17" s="2">
        <v>46.166156319599999</v>
      </c>
      <c r="E17" s="2">
        <v>13.167347835599999</v>
      </c>
      <c r="F17" s="2">
        <v>8.9651312006400019</v>
      </c>
      <c r="G17" s="2">
        <v>25.319235060720001</v>
      </c>
      <c r="H17" s="2">
        <v>14.654903978637483</v>
      </c>
      <c r="I17" s="2">
        <v>12.426466780080002</v>
      </c>
      <c r="J17" s="2">
        <v>13.16322048816</v>
      </c>
      <c r="K17" s="2">
        <v>14.199628496399997</v>
      </c>
      <c r="L17" s="2">
        <v>0.88831168128004878</v>
      </c>
      <c r="M17" s="2">
        <v>2.3236884051763029</v>
      </c>
      <c r="N17" s="2">
        <v>5.8303430950212771</v>
      </c>
      <c r="O17" s="2">
        <v>5.7218509695789503</v>
      </c>
      <c r="P17" s="2">
        <v>3.7099434208898208</v>
      </c>
      <c r="Q17" s="2">
        <v>3.7104573940712156</v>
      </c>
      <c r="R17" s="2">
        <v>3.7106030791467131</v>
      </c>
    </row>
    <row r="18" spans="1:18" ht="11.25" customHeight="1" x14ac:dyDescent="0.25">
      <c r="A18" s="65" t="s">
        <v>133</v>
      </c>
      <c r="B18" s="60" t="s">
        <v>22</v>
      </c>
      <c r="C18" s="2">
        <v>3899.9997315076416</v>
      </c>
      <c r="D18" s="2">
        <v>3619.0601532423002</v>
      </c>
      <c r="E18" s="2">
        <v>3289.4183178090002</v>
      </c>
      <c r="F18" s="2">
        <v>4113.155820852</v>
      </c>
      <c r="G18" s="2">
        <v>4334.4381685761</v>
      </c>
      <c r="H18" s="2">
        <v>4048.1881832149033</v>
      </c>
      <c r="I18" s="2">
        <v>4073.6262292479</v>
      </c>
      <c r="J18" s="2">
        <v>4436.4441883319996</v>
      </c>
      <c r="K18" s="2">
        <v>4434.5834310141008</v>
      </c>
      <c r="L18" s="2">
        <v>3677.8743801072001</v>
      </c>
      <c r="M18" s="2">
        <v>4233.4354382216916</v>
      </c>
      <c r="N18" s="2">
        <v>4832.1374733299199</v>
      </c>
      <c r="O18" s="2">
        <v>4527.9360596112492</v>
      </c>
      <c r="P18" s="2">
        <v>4264.6760291376531</v>
      </c>
      <c r="Q18" s="2">
        <v>4535.6889763745294</v>
      </c>
      <c r="R18" s="2">
        <v>4471.2848093856273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228.67636932909411</v>
      </c>
      <c r="D20" s="3">
        <v>212.90019346368001</v>
      </c>
      <c r="E20" s="3">
        <v>182.13209150436001</v>
      </c>
      <c r="F20" s="3">
        <v>147.13915288571999</v>
      </c>
      <c r="G20" s="3">
        <v>229.11685179732001</v>
      </c>
      <c r="H20" s="3">
        <v>335.05691111796216</v>
      </c>
      <c r="I20" s="3">
        <v>261.79597926072</v>
      </c>
      <c r="J20" s="3">
        <v>361.47546019871999</v>
      </c>
      <c r="K20" s="3">
        <v>340.91963877024</v>
      </c>
      <c r="L20" s="3">
        <v>187.08347445336</v>
      </c>
      <c r="M20" s="3">
        <v>183.66094842061457</v>
      </c>
      <c r="N20" s="3">
        <v>327.00839538804178</v>
      </c>
      <c r="O20" s="3">
        <v>224.76878085027158</v>
      </c>
      <c r="P20" s="3">
        <v>183.63155811331245</v>
      </c>
      <c r="Q20" s="3">
        <v>155.13560351548571</v>
      </c>
      <c r="R20" s="3">
        <v>69.971003225723265</v>
      </c>
    </row>
    <row r="21" spans="1:18" ht="11.25" customHeight="1" x14ac:dyDescent="0.25">
      <c r="A21" s="53" t="s">
        <v>29</v>
      </c>
      <c r="B21" s="54" t="s">
        <v>30</v>
      </c>
      <c r="C21" s="80">
        <v>41713.193856899787</v>
      </c>
      <c r="D21" s="80">
        <v>42889.073014389716</v>
      </c>
      <c r="E21" s="80">
        <v>44222.686643604742</v>
      </c>
      <c r="F21" s="80">
        <v>44717.456892515977</v>
      </c>
      <c r="G21" s="80">
        <v>47683.146414219846</v>
      </c>
      <c r="H21" s="80">
        <v>48168.383640576103</v>
      </c>
      <c r="I21" s="80">
        <v>46633.097249910526</v>
      </c>
      <c r="J21" s="80">
        <v>45238.990872949391</v>
      </c>
      <c r="K21" s="80">
        <v>43913.947543170259</v>
      </c>
      <c r="L21" s="80">
        <v>36397.352577346217</v>
      </c>
      <c r="M21" s="80">
        <v>34511.476337622393</v>
      </c>
      <c r="N21" s="80">
        <v>32281.556802204796</v>
      </c>
      <c r="O21" s="80">
        <v>28276.749871511853</v>
      </c>
      <c r="P21" s="80">
        <v>25080.217477731829</v>
      </c>
      <c r="Q21" s="80">
        <v>23043.79650923525</v>
      </c>
      <c r="R21" s="80">
        <v>25690.817923768423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21.50744166666296</v>
      </c>
      <c r="Q22" s="3">
        <v>21.403606277184224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21.50744166666296</v>
      </c>
      <c r="Q23" s="2">
        <v>21.403606277184224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21.50744166666296</v>
      </c>
      <c r="Q24" s="1">
        <v>21.403606277184224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41713.193856899787</v>
      </c>
      <c r="D30" s="3">
        <v>42889.073014389716</v>
      </c>
      <c r="E30" s="3">
        <v>44222.686643604742</v>
      </c>
      <c r="F30" s="3">
        <v>44717.456892515977</v>
      </c>
      <c r="G30" s="3">
        <v>47683.146414219846</v>
      </c>
      <c r="H30" s="3">
        <v>48168.383640576103</v>
      </c>
      <c r="I30" s="3">
        <v>46633.097249910526</v>
      </c>
      <c r="J30" s="3">
        <v>45238.990872949391</v>
      </c>
      <c r="K30" s="3">
        <v>43913.947543170259</v>
      </c>
      <c r="L30" s="3">
        <v>36397.352577346217</v>
      </c>
      <c r="M30" s="3">
        <v>34511.476337622393</v>
      </c>
      <c r="N30" s="3">
        <v>32281.556802204796</v>
      </c>
      <c r="O30" s="3">
        <v>28276.749871511853</v>
      </c>
      <c r="P30" s="3">
        <v>25058.710036065168</v>
      </c>
      <c r="Q30" s="3">
        <v>23022.392902958065</v>
      </c>
      <c r="R30" s="3">
        <v>25690.817923768423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2027.0858410560418</v>
      </c>
      <c r="D34" s="2">
        <v>1977.5112016122719</v>
      </c>
      <c r="E34" s="2">
        <v>1881.6627287967485</v>
      </c>
      <c r="F34" s="2">
        <v>1714.2075367890841</v>
      </c>
      <c r="G34" s="2">
        <v>1333.3491810272878</v>
      </c>
      <c r="H34" s="2">
        <v>1210.5122916794476</v>
      </c>
      <c r="I34" s="2">
        <v>1221.8540434678084</v>
      </c>
      <c r="J34" s="2">
        <v>1079.1089295202444</v>
      </c>
      <c r="K34" s="2">
        <v>921.6563623168322</v>
      </c>
      <c r="L34" s="2">
        <v>799.33301532810015</v>
      </c>
      <c r="M34" s="2">
        <v>819.19688565572574</v>
      </c>
      <c r="N34" s="2">
        <v>711.71988453697747</v>
      </c>
      <c r="O34" s="2">
        <v>662.44818659968848</v>
      </c>
      <c r="P34" s="2">
        <v>584.22382790155609</v>
      </c>
      <c r="Q34" s="2">
        <v>505.72149871108883</v>
      </c>
      <c r="R34" s="2">
        <v>679.69830179976589</v>
      </c>
    </row>
    <row r="35" spans="1:18" ht="11.25" customHeight="1" x14ac:dyDescent="0.25">
      <c r="A35" s="59" t="s">
        <v>145</v>
      </c>
      <c r="B35" s="60" t="s">
        <v>146</v>
      </c>
      <c r="C35" s="2">
        <v>3.0490432627481407</v>
      </c>
      <c r="D35" s="2">
        <v>3.0479177171525422</v>
      </c>
      <c r="E35" s="2">
        <v>0</v>
      </c>
      <c r="F35" s="2">
        <v>0</v>
      </c>
      <c r="G35" s="2">
        <v>0</v>
      </c>
      <c r="H35" s="2">
        <v>3.0479179710458855</v>
      </c>
      <c r="I35" s="2">
        <v>6.0837363777959999</v>
      </c>
      <c r="J35" s="2">
        <v>0</v>
      </c>
      <c r="K35" s="2">
        <v>2.9022648066721342</v>
      </c>
      <c r="L35" s="2">
        <v>6.0605827876440008</v>
      </c>
      <c r="M35" s="2">
        <v>3.0424424846059654</v>
      </c>
      <c r="N35" s="2">
        <v>0</v>
      </c>
      <c r="O35" s="2">
        <v>0</v>
      </c>
      <c r="P35" s="2">
        <v>0</v>
      </c>
      <c r="Q35" s="2">
        <v>0</v>
      </c>
      <c r="R35" s="2">
        <v>2.9798883477227815</v>
      </c>
    </row>
    <row r="36" spans="1:18" ht="11.25" customHeight="1" x14ac:dyDescent="0.25">
      <c r="A36" s="66" t="s">
        <v>45</v>
      </c>
      <c r="B36" s="62" t="s">
        <v>46</v>
      </c>
      <c r="C36" s="1">
        <v>3.0490432627481407</v>
      </c>
      <c r="D36" s="1">
        <v>3.0479177171525422</v>
      </c>
      <c r="E36" s="1">
        <v>0</v>
      </c>
      <c r="F36" s="1">
        <v>0</v>
      </c>
      <c r="G36" s="1">
        <v>0</v>
      </c>
      <c r="H36" s="1">
        <v>3.0479179710458855</v>
      </c>
      <c r="I36" s="1">
        <v>6.0837363777959999</v>
      </c>
      <c r="J36" s="1">
        <v>0</v>
      </c>
      <c r="K36" s="1">
        <v>2.9022648066721342</v>
      </c>
      <c r="L36" s="1">
        <v>6.0605827876440008</v>
      </c>
      <c r="M36" s="1">
        <v>3.0424424846059654</v>
      </c>
      <c r="N36" s="1">
        <v>0</v>
      </c>
      <c r="O36" s="1">
        <v>0</v>
      </c>
      <c r="P36" s="1">
        <v>0</v>
      </c>
      <c r="Q36" s="1">
        <v>0</v>
      </c>
      <c r="R36" s="1">
        <v>2.9798883477227815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3.0915924800034653</v>
      </c>
      <c r="D38" s="2">
        <v>0</v>
      </c>
      <c r="E38" s="2">
        <v>0</v>
      </c>
      <c r="F38" s="2">
        <v>0</v>
      </c>
      <c r="G38" s="2">
        <v>0</v>
      </c>
      <c r="H38" s="2">
        <v>3.0916908528973637</v>
      </c>
      <c r="I38" s="2">
        <v>0</v>
      </c>
      <c r="J38" s="2">
        <v>3.3042056871960006</v>
      </c>
      <c r="K38" s="2">
        <v>12.660096165336002</v>
      </c>
      <c r="L38" s="2">
        <v>12.640649567904001</v>
      </c>
      <c r="M38" s="2">
        <v>9.5626042912041527</v>
      </c>
      <c r="N38" s="2">
        <v>9.5621956291241315</v>
      </c>
      <c r="O38" s="2">
        <v>6.3288243316838386</v>
      </c>
      <c r="P38" s="2">
        <v>6.3289943275181164</v>
      </c>
      <c r="Q38" s="2">
        <v>6.330431823175485</v>
      </c>
      <c r="R38" s="2">
        <v>6.3277022114183259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3.0915924800034653</v>
      </c>
      <c r="D41" s="1">
        <v>0</v>
      </c>
      <c r="E41" s="1">
        <v>0</v>
      </c>
      <c r="F41" s="1">
        <v>0</v>
      </c>
      <c r="G41" s="1">
        <v>0</v>
      </c>
      <c r="H41" s="1">
        <v>3.0916908528973637</v>
      </c>
      <c r="I41" s="1">
        <v>0</v>
      </c>
      <c r="J41" s="1">
        <v>3.3042056871960006</v>
      </c>
      <c r="K41" s="1">
        <v>12.660096165336002</v>
      </c>
      <c r="L41" s="1">
        <v>12.640649567904001</v>
      </c>
      <c r="M41" s="1">
        <v>9.5626042912041527</v>
      </c>
      <c r="N41" s="1">
        <v>9.5621956291241315</v>
      </c>
      <c r="O41" s="1">
        <v>6.3288243316838386</v>
      </c>
      <c r="P41" s="1">
        <v>6.3289943275181164</v>
      </c>
      <c r="Q41" s="1">
        <v>6.330431823175485</v>
      </c>
      <c r="R41" s="1">
        <v>6.3277022114183259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2842.8438550794149</v>
      </c>
      <c r="D43" s="2">
        <v>3165.8723835785695</v>
      </c>
      <c r="E43" s="2">
        <v>2840.030082603786</v>
      </c>
      <c r="F43" s="2">
        <v>2739.8971235206091</v>
      </c>
      <c r="G43" s="2">
        <v>2639.1591319134272</v>
      </c>
      <c r="H43" s="2">
        <v>2806.3851131709039</v>
      </c>
      <c r="I43" s="2">
        <v>2433.1367000557934</v>
      </c>
      <c r="J43" s="2">
        <v>2968.3289485538726</v>
      </c>
      <c r="K43" s="2">
        <v>3057.3163549055516</v>
      </c>
      <c r="L43" s="2">
        <v>2928.262150486707</v>
      </c>
      <c r="M43" s="2">
        <v>2785.4943493549217</v>
      </c>
      <c r="N43" s="2">
        <v>2413.2307583172574</v>
      </c>
      <c r="O43" s="2">
        <v>2209.4590560223119</v>
      </c>
      <c r="P43" s="2">
        <v>2131.5844123102597</v>
      </c>
      <c r="Q43" s="2">
        <v>1950.6985251761635</v>
      </c>
      <c r="R43" s="2">
        <v>2120.7554149481743</v>
      </c>
    </row>
    <row r="44" spans="1:18" ht="11.25" customHeight="1" x14ac:dyDescent="0.25">
      <c r="A44" s="59" t="s">
        <v>149</v>
      </c>
      <c r="B44" s="60" t="s">
        <v>59</v>
      </c>
      <c r="C44" s="2">
        <v>11966.008887712602</v>
      </c>
      <c r="D44" s="2">
        <v>9819.3953714757154</v>
      </c>
      <c r="E44" s="2">
        <v>10001.271742530771</v>
      </c>
      <c r="F44" s="2">
        <v>8011.5452322144502</v>
      </c>
      <c r="G44" s="2">
        <v>7475.5340727693847</v>
      </c>
      <c r="H44" s="2">
        <v>6786.4021655551805</v>
      </c>
      <c r="I44" s="2">
        <v>7300.3092579789854</v>
      </c>
      <c r="J44" s="2">
        <v>6742.3028344989143</v>
      </c>
      <c r="K44" s="2">
        <v>6383.7025872709683</v>
      </c>
      <c r="L44" s="2">
        <v>5244.7357173302644</v>
      </c>
      <c r="M44" s="2">
        <v>4080.5279547181217</v>
      </c>
      <c r="N44" s="2">
        <v>3470.6279176201188</v>
      </c>
      <c r="O44" s="2">
        <v>2374.6471660652778</v>
      </c>
      <c r="P44" s="2">
        <v>1724.4718065293869</v>
      </c>
      <c r="Q44" s="2">
        <v>1315.775613801291</v>
      </c>
      <c r="R44" s="2">
        <v>1696.6074274824718</v>
      </c>
    </row>
    <row r="45" spans="1:18" ht="11.25" customHeight="1" x14ac:dyDescent="0.25">
      <c r="A45" s="59" t="s">
        <v>150</v>
      </c>
      <c r="B45" s="60" t="s">
        <v>151</v>
      </c>
      <c r="C45" s="2">
        <v>24871.11463730898</v>
      </c>
      <c r="D45" s="2">
        <v>27923.246140006009</v>
      </c>
      <c r="E45" s="2">
        <v>29499.72208967344</v>
      </c>
      <c r="F45" s="2">
        <v>32251.806999991833</v>
      </c>
      <c r="G45" s="2">
        <v>36235.104028509748</v>
      </c>
      <c r="H45" s="2">
        <v>37358.944461346626</v>
      </c>
      <c r="I45" s="2">
        <v>35671.713512030139</v>
      </c>
      <c r="J45" s="2">
        <v>34445.945954689167</v>
      </c>
      <c r="K45" s="2">
        <v>33535.709877704903</v>
      </c>
      <c r="L45" s="2">
        <v>27406.320461845593</v>
      </c>
      <c r="M45" s="2">
        <v>26813.652101117816</v>
      </c>
      <c r="N45" s="2">
        <v>25676.41604610132</v>
      </c>
      <c r="O45" s="2">
        <v>23023.866638492891</v>
      </c>
      <c r="P45" s="2">
        <v>20612.100994996446</v>
      </c>
      <c r="Q45" s="2">
        <v>19243.866833446347</v>
      </c>
      <c r="R45" s="2">
        <v>21184.44918897887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24763.441998283652</v>
      </c>
      <c r="D49" s="1">
        <v>27835.149381354902</v>
      </c>
      <c r="E49" s="1">
        <v>28636.199834603405</v>
      </c>
      <c r="F49" s="1">
        <v>31129.105639799698</v>
      </c>
      <c r="G49" s="1">
        <v>33590.650971126604</v>
      </c>
      <c r="H49" s="1">
        <v>35366.087075568852</v>
      </c>
      <c r="I49" s="1">
        <v>34069.789632773703</v>
      </c>
      <c r="J49" s="1">
        <v>32834.1313310517</v>
      </c>
      <c r="K49" s="1">
        <v>31848.553620386101</v>
      </c>
      <c r="L49" s="1">
        <v>27090.484899940799</v>
      </c>
      <c r="M49" s="1">
        <v>26392.478560667092</v>
      </c>
      <c r="N49" s="1">
        <v>25216.389249593471</v>
      </c>
      <c r="O49" s="1">
        <v>22533.136718759964</v>
      </c>
      <c r="P49" s="1">
        <v>20161.476910379974</v>
      </c>
      <c r="Q49" s="1">
        <v>18757.158210574093</v>
      </c>
      <c r="R49" s="1">
        <v>20641.664101956234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107.67263902532929</v>
      </c>
      <c r="D51" s="1">
        <v>88.096758651108033</v>
      </c>
      <c r="E51" s="1">
        <v>863.52225507003607</v>
      </c>
      <c r="F51" s="1">
        <v>1122.701360192136</v>
      </c>
      <c r="G51" s="1">
        <v>2644.4530573831439</v>
      </c>
      <c r="H51" s="1">
        <v>1992.8573857777703</v>
      </c>
      <c r="I51" s="1">
        <v>1601.9238792564361</v>
      </c>
      <c r="J51" s="1">
        <v>1611.8146236374641</v>
      </c>
      <c r="K51" s="1">
        <v>1687.1562573188041</v>
      </c>
      <c r="L51" s="1">
        <v>315.83556190479601</v>
      </c>
      <c r="M51" s="1">
        <v>421.17354045072278</v>
      </c>
      <c r="N51" s="1">
        <v>460.02679650785058</v>
      </c>
      <c r="O51" s="1">
        <v>490.72991973292801</v>
      </c>
      <c r="P51" s="1">
        <v>450.62408461647368</v>
      </c>
      <c r="Q51" s="1">
        <v>486.70862287225327</v>
      </c>
      <c r="R51" s="1">
        <v>542.78508702263548</v>
      </c>
    </row>
    <row r="52" spans="1:18" ht="11.25" customHeight="1" x14ac:dyDescent="0.25">
      <c r="A52" s="53" t="s">
        <v>72</v>
      </c>
      <c r="B52" s="54" t="s">
        <v>73</v>
      </c>
      <c r="C52" s="80">
        <v>40576.526630794717</v>
      </c>
      <c r="D52" s="80">
        <v>42486.451828378595</v>
      </c>
      <c r="E52" s="80">
        <v>40810.665510457307</v>
      </c>
      <c r="F52" s="80">
        <v>42813.785982969217</v>
      </c>
      <c r="G52" s="80">
        <v>41719.585203344381</v>
      </c>
      <c r="H52" s="80">
        <v>43206.857111289333</v>
      </c>
      <c r="I52" s="80">
        <v>40748.604382804275</v>
      </c>
      <c r="J52" s="80">
        <v>39210.959597921174</v>
      </c>
      <c r="K52" s="80">
        <v>38884.927029392493</v>
      </c>
      <c r="L52" s="80">
        <v>30397.680512105515</v>
      </c>
      <c r="M52" s="80">
        <v>32296.248624939228</v>
      </c>
      <c r="N52" s="80">
        <v>32066.279787383908</v>
      </c>
      <c r="O52" s="80">
        <v>31729.389559088955</v>
      </c>
      <c r="P52" s="80">
        <v>32027.483376061613</v>
      </c>
      <c r="Q52" s="80">
        <v>31106.185298444481</v>
      </c>
      <c r="R52" s="80">
        <v>30157.049342280043</v>
      </c>
    </row>
    <row r="53" spans="1:18" ht="11.25" customHeight="1" x14ac:dyDescent="0.25">
      <c r="A53" s="56" t="s">
        <v>74</v>
      </c>
      <c r="B53" s="57" t="s">
        <v>75</v>
      </c>
      <c r="C53" s="3">
        <v>40445.832530132138</v>
      </c>
      <c r="D53" s="3">
        <v>42244.935357656192</v>
      </c>
      <c r="E53" s="3">
        <v>40568.875364863692</v>
      </c>
      <c r="F53" s="3">
        <v>42697.203711834671</v>
      </c>
      <c r="G53" s="3">
        <v>41571.023451934685</v>
      </c>
      <c r="H53" s="3">
        <v>43064.143828775399</v>
      </c>
      <c r="I53" s="3">
        <v>40597.207185403829</v>
      </c>
      <c r="J53" s="3">
        <v>39063.174492384904</v>
      </c>
      <c r="K53" s="3">
        <v>38748.901990073231</v>
      </c>
      <c r="L53" s="3">
        <v>30302.529911651851</v>
      </c>
      <c r="M53" s="3">
        <v>32175.809638264313</v>
      </c>
      <c r="N53" s="3">
        <v>31933.734841726946</v>
      </c>
      <c r="O53" s="3">
        <v>31605.917208748393</v>
      </c>
      <c r="P53" s="3">
        <v>31913.514323176831</v>
      </c>
      <c r="Q53" s="3">
        <v>30968.869241633005</v>
      </c>
      <c r="R53" s="3">
        <v>29935.932220588791</v>
      </c>
    </row>
    <row r="54" spans="1:18" ht="11.25" customHeight="1" x14ac:dyDescent="0.25">
      <c r="A54" s="56" t="s">
        <v>152</v>
      </c>
      <c r="B54" s="57" t="s">
        <v>153</v>
      </c>
      <c r="C54" s="3">
        <v>130.6941006625818</v>
      </c>
      <c r="D54" s="3">
        <v>241.51647072239999</v>
      </c>
      <c r="E54" s="3">
        <v>241.79014559361602</v>
      </c>
      <c r="F54" s="3">
        <v>116.58227113454402</v>
      </c>
      <c r="G54" s="3">
        <v>148.56175140969597</v>
      </c>
      <c r="H54" s="3">
        <v>142.71328251393075</v>
      </c>
      <c r="I54" s="3">
        <v>151.39719740044799</v>
      </c>
      <c r="J54" s="3">
        <v>147.785105536272</v>
      </c>
      <c r="K54" s="3">
        <v>136.02503931926401</v>
      </c>
      <c r="L54" s="3">
        <v>95.150600453663998</v>
      </c>
      <c r="M54" s="3">
        <v>120.43898667491565</v>
      </c>
      <c r="N54" s="3">
        <v>132.54494565696243</v>
      </c>
      <c r="O54" s="3">
        <v>123.47235034056261</v>
      </c>
      <c r="P54" s="3">
        <v>113.96905288478183</v>
      </c>
      <c r="Q54" s="3">
        <v>137.31605681147693</v>
      </c>
      <c r="R54" s="3">
        <v>221.11712169125076</v>
      </c>
    </row>
    <row r="55" spans="1:18" ht="11.25" customHeight="1" x14ac:dyDescent="0.25">
      <c r="A55" s="59" t="s">
        <v>76</v>
      </c>
      <c r="B55" s="60" t="s">
        <v>77</v>
      </c>
      <c r="C55" s="2">
        <v>121.7006912879353</v>
      </c>
      <c r="D55" s="2">
        <v>136.54272776083201</v>
      </c>
      <c r="E55" s="2">
        <v>128.46097099944001</v>
      </c>
      <c r="F55" s="2">
        <v>77.92115444640001</v>
      </c>
      <c r="G55" s="2">
        <v>110.80032361315199</v>
      </c>
      <c r="H55" s="2">
        <v>104.25386229235133</v>
      </c>
      <c r="I55" s="2">
        <v>110.00936357294401</v>
      </c>
      <c r="J55" s="2">
        <v>116.206973918784</v>
      </c>
      <c r="K55" s="2">
        <v>106.900176224592</v>
      </c>
      <c r="L55" s="2">
        <v>86.426674987824001</v>
      </c>
      <c r="M55" s="2">
        <v>110.2542574736123</v>
      </c>
      <c r="N55" s="2">
        <v>122.27495985726098</v>
      </c>
      <c r="O55" s="2">
        <v>113.20219467761717</v>
      </c>
      <c r="P55" s="2">
        <v>102.24242250082543</v>
      </c>
      <c r="Q55" s="2">
        <v>121.03872989595692</v>
      </c>
      <c r="R55" s="2">
        <v>112.45840429215662</v>
      </c>
    </row>
    <row r="56" spans="1:18" ht="11.25" customHeight="1" x14ac:dyDescent="0.25">
      <c r="A56" s="59" t="s">
        <v>78</v>
      </c>
      <c r="B56" s="60" t="s">
        <v>79</v>
      </c>
      <c r="C56" s="2">
        <v>2.8601006633490975</v>
      </c>
      <c r="D56" s="2">
        <v>100.1144015352</v>
      </c>
      <c r="E56" s="2">
        <v>107.76670800480001</v>
      </c>
      <c r="F56" s="2">
        <v>38.092151167200001</v>
      </c>
      <c r="G56" s="2">
        <v>37.0144688472</v>
      </c>
      <c r="H56" s="2">
        <v>37.439202730875266</v>
      </c>
      <c r="I56" s="2">
        <v>40.273641439199999</v>
      </c>
      <c r="J56" s="2">
        <v>17.415128577600001</v>
      </c>
      <c r="K56" s="2">
        <v>15.240060856800001</v>
      </c>
      <c r="L56" s="2">
        <v>1.0887857136000001</v>
      </c>
      <c r="M56" s="2">
        <v>1.0399754621081041</v>
      </c>
      <c r="N56" s="2">
        <v>0.26000239247288953</v>
      </c>
      <c r="O56" s="2">
        <v>0.26000296883756652</v>
      </c>
      <c r="P56" s="2">
        <v>0.26001047260090238</v>
      </c>
      <c r="Q56" s="2">
        <v>0.26000937918899414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6.1333087112974001</v>
      </c>
      <c r="D57" s="2">
        <v>4.8593414263679993</v>
      </c>
      <c r="E57" s="2">
        <v>5.5624665893760001</v>
      </c>
      <c r="F57" s="2">
        <v>0.56896552094399999</v>
      </c>
      <c r="G57" s="2">
        <v>0.74695894934399809</v>
      </c>
      <c r="H57" s="2">
        <v>1.020217490704137</v>
      </c>
      <c r="I57" s="2">
        <v>1.1141923883040017</v>
      </c>
      <c r="J57" s="2">
        <v>2.008379322288</v>
      </c>
      <c r="K57" s="2">
        <v>0.92939524243199911</v>
      </c>
      <c r="L57" s="2">
        <v>0</v>
      </c>
      <c r="M57" s="2">
        <v>4.4473173513601673E-2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12.1546237176</v>
      </c>
      <c r="K58" s="2">
        <v>12.955406995440001</v>
      </c>
      <c r="L58" s="2">
        <v>7.6351397522399997</v>
      </c>
      <c r="M58" s="2">
        <v>9.1002805656816523</v>
      </c>
      <c r="N58" s="2">
        <v>10.00998340722855</v>
      </c>
      <c r="O58" s="2">
        <v>10.01015269410787</v>
      </c>
      <c r="P58" s="2">
        <v>11.466619911355501</v>
      </c>
      <c r="Q58" s="2">
        <v>16.017317536330996</v>
      </c>
      <c r="R58" s="2">
        <v>108.65871739909416</v>
      </c>
    </row>
    <row r="59" spans="1:18" ht="11.25" customHeight="1" x14ac:dyDescent="0.25">
      <c r="A59" s="81" t="s">
        <v>349</v>
      </c>
      <c r="B59" s="54">
        <v>7200</v>
      </c>
      <c r="C59" s="80">
        <v>2915.2087530869403</v>
      </c>
      <c r="D59" s="80">
        <v>2201.2888531637159</v>
      </c>
      <c r="E59" s="80">
        <v>2068.4994206139727</v>
      </c>
      <c r="F59" s="80">
        <v>2808.2136423137758</v>
      </c>
      <c r="G59" s="80">
        <v>3340.0793199482641</v>
      </c>
      <c r="H59" s="80">
        <v>3794.1754514642598</v>
      </c>
      <c r="I59" s="80">
        <v>4311.486758326213</v>
      </c>
      <c r="J59" s="80">
        <v>5081.5134968505845</v>
      </c>
      <c r="K59" s="80">
        <v>8525.515651607735</v>
      </c>
      <c r="L59" s="80">
        <v>9523.5429131008223</v>
      </c>
      <c r="M59" s="80">
        <v>10597.685817640964</v>
      </c>
      <c r="N59" s="80">
        <v>11112.699748850107</v>
      </c>
      <c r="O59" s="80">
        <v>10863.734989601448</v>
      </c>
      <c r="P59" s="80">
        <v>12082.546339295834</v>
      </c>
      <c r="Q59" s="80">
        <v>13085.354013910293</v>
      </c>
      <c r="R59" s="80">
        <v>13121.932413593169</v>
      </c>
    </row>
    <row r="60" spans="1:18" ht="11.25" customHeight="1" x14ac:dyDescent="0.25">
      <c r="A60" s="56" t="s">
        <v>97</v>
      </c>
      <c r="B60" s="57" t="s">
        <v>98</v>
      </c>
      <c r="C60" s="3">
        <v>2915.2087530869403</v>
      </c>
      <c r="D60" s="3">
        <v>2180.64569018868</v>
      </c>
      <c r="E60" s="3">
        <v>2051.0130800530806</v>
      </c>
      <c r="F60" s="3">
        <v>2260.1485900421999</v>
      </c>
      <c r="G60" s="3">
        <v>2659.4622799430399</v>
      </c>
      <c r="H60" s="3">
        <v>2864.4275879208221</v>
      </c>
      <c r="I60" s="3">
        <v>3276.7467984622808</v>
      </c>
      <c r="J60" s="3">
        <v>3442.3272386474405</v>
      </c>
      <c r="K60" s="3">
        <v>8217.9932187038394</v>
      </c>
      <c r="L60" s="3">
        <v>8808.7150233997218</v>
      </c>
      <c r="M60" s="3">
        <v>9776.3293135244003</v>
      </c>
      <c r="N60" s="3">
        <v>9816.7976566890793</v>
      </c>
      <c r="O60" s="3">
        <v>9462.7419540404753</v>
      </c>
      <c r="P60" s="3">
        <v>10034.886156589115</v>
      </c>
      <c r="Q60" s="3">
        <v>11055.479480848575</v>
      </c>
      <c r="R60" s="3">
        <v>11030.160242218859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20.643162975036002</v>
      </c>
      <c r="E61" s="3">
        <v>17.486340560891996</v>
      </c>
      <c r="F61" s="3">
        <v>548.06505227157606</v>
      </c>
      <c r="G61" s="3">
        <v>680.617040005224</v>
      </c>
      <c r="H61" s="3">
        <v>929.74786354343769</v>
      </c>
      <c r="I61" s="3">
        <v>1034.739959863932</v>
      </c>
      <c r="J61" s="3">
        <v>1639.186258203144</v>
      </c>
      <c r="K61" s="3">
        <v>307.52243290389606</v>
      </c>
      <c r="L61" s="3">
        <v>714.82788970110005</v>
      </c>
      <c r="M61" s="3">
        <v>821.356504116564</v>
      </c>
      <c r="N61" s="3">
        <v>1295.9020921610286</v>
      </c>
      <c r="O61" s="3">
        <v>1400.9930355609715</v>
      </c>
      <c r="P61" s="3">
        <v>2047.6601827067198</v>
      </c>
      <c r="Q61" s="3">
        <v>2029.874533061718</v>
      </c>
      <c r="R61" s="3">
        <v>2091.7721713743099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2825.7195655884098</v>
      </c>
      <c r="D64" s="82">
        <v>3085.1644663137599</v>
      </c>
      <c r="E64" s="82">
        <v>3187.6689093278401</v>
      </c>
      <c r="F64" s="82">
        <v>4813.9436114877599</v>
      </c>
      <c r="G64" s="82">
        <v>5195.9701277829354</v>
      </c>
      <c r="H64" s="82">
        <v>7191.2296785799908</v>
      </c>
      <c r="I64" s="82">
        <v>7175.8125136770495</v>
      </c>
      <c r="J64" s="82">
        <v>7438.2817178173664</v>
      </c>
      <c r="K64" s="82">
        <v>5959.5135689517119</v>
      </c>
      <c r="L64" s="82">
        <v>5970.6468110025307</v>
      </c>
      <c r="M64" s="82">
        <v>6018.4086407071363</v>
      </c>
      <c r="N64" s="82">
        <v>6899.8133793686884</v>
      </c>
      <c r="O64" s="82">
        <v>5593.3176264623453</v>
      </c>
      <c r="P64" s="82">
        <v>6342.1266687550997</v>
      </c>
      <c r="Q64" s="82">
        <v>6415.1341069304935</v>
      </c>
      <c r="R64" s="82">
        <v>6673.7518660907826</v>
      </c>
    </row>
    <row r="65" spans="1:18" ht="11.25" customHeight="1" x14ac:dyDescent="0.25">
      <c r="A65" s="72" t="s">
        <v>350</v>
      </c>
      <c r="B65" s="73" t="s">
        <v>83</v>
      </c>
      <c r="C65" s="83">
        <v>2825.7195655884098</v>
      </c>
      <c r="D65" s="83">
        <v>3058.2942956697598</v>
      </c>
      <c r="E65" s="83">
        <v>3165.05311363584</v>
      </c>
      <c r="F65" s="83">
        <v>4175.1220568601602</v>
      </c>
      <c r="G65" s="83">
        <v>4440.2590514419198</v>
      </c>
      <c r="H65" s="83">
        <v>6233.2550982966231</v>
      </c>
      <c r="I65" s="83">
        <v>6194.8740677241613</v>
      </c>
      <c r="J65" s="83">
        <v>5796.1752592262383</v>
      </c>
      <c r="K65" s="83">
        <v>5643.1471029292798</v>
      </c>
      <c r="L65" s="83">
        <v>5606.8869430425539</v>
      </c>
      <c r="M65" s="83">
        <v>5520.6220361497053</v>
      </c>
      <c r="N65" s="83">
        <v>5853.1911344766777</v>
      </c>
      <c r="O65" s="83">
        <v>4364.5049489994162</v>
      </c>
      <c r="P65" s="83">
        <v>4688.1012345570098</v>
      </c>
      <c r="Q65" s="83">
        <v>4721.9547384567059</v>
      </c>
      <c r="R65" s="83">
        <v>4862.2486369051148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1.6000578004320003</v>
      </c>
      <c r="G67" s="83">
        <v>0.90783632066400011</v>
      </c>
      <c r="H67" s="83">
        <v>1.4742078055962364</v>
      </c>
      <c r="I67" s="83">
        <v>1.6100475889680002</v>
      </c>
      <c r="J67" s="83">
        <v>5.7509406667439986</v>
      </c>
      <c r="K67" s="83">
        <v>4.1105808132480011</v>
      </c>
      <c r="L67" s="83">
        <v>10.034479695240003</v>
      </c>
      <c r="M67" s="83">
        <v>9.7187560501316721</v>
      </c>
      <c r="N67" s="83">
        <v>11.684215412538844</v>
      </c>
      <c r="O67" s="83">
        <v>12.285242900658158</v>
      </c>
      <c r="P67" s="83">
        <v>13.704792216069791</v>
      </c>
      <c r="Q67" s="83">
        <v>24.89793238029894</v>
      </c>
      <c r="R67" s="83">
        <v>22.713533066831694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26.870170643999991</v>
      </c>
      <c r="E68" s="83">
        <v>22.615795691999995</v>
      </c>
      <c r="F68" s="83">
        <v>605.28743445600003</v>
      </c>
      <c r="G68" s="83">
        <v>750.37462452</v>
      </c>
      <c r="H68" s="83">
        <v>952.20194157379922</v>
      </c>
      <c r="I68" s="83">
        <v>972.27092145599988</v>
      </c>
      <c r="J68" s="83">
        <v>1618.3813725</v>
      </c>
      <c r="K68" s="83">
        <v>303.266713068</v>
      </c>
      <c r="L68" s="83">
        <v>341.41294094399996</v>
      </c>
      <c r="M68" s="83">
        <v>394.94173402214062</v>
      </c>
      <c r="N68" s="83">
        <v>942.79712531488394</v>
      </c>
      <c r="O68" s="83">
        <v>1200.0969127076912</v>
      </c>
      <c r="P68" s="83">
        <v>1621.1989874946307</v>
      </c>
      <c r="Q68" s="83">
        <v>1648.8131503158472</v>
      </c>
      <c r="R68" s="83">
        <v>1768.02501105083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31.934062371167993</v>
      </c>
      <c r="G69" s="83">
        <v>4.4286155003519996</v>
      </c>
      <c r="H69" s="83">
        <v>4.2984309039719566</v>
      </c>
      <c r="I69" s="83">
        <v>7.057476907919999</v>
      </c>
      <c r="J69" s="83">
        <v>17.974145424384059</v>
      </c>
      <c r="K69" s="83">
        <v>8.989172141184028</v>
      </c>
      <c r="L69" s="83">
        <v>12.312447320735938</v>
      </c>
      <c r="M69" s="83">
        <v>93.126114485158951</v>
      </c>
      <c r="N69" s="83">
        <v>92.14090416458717</v>
      </c>
      <c r="O69" s="83">
        <v>16.430521854579755</v>
      </c>
      <c r="P69" s="83">
        <v>19.121654487389655</v>
      </c>
      <c r="Q69" s="83">
        <v>19.468285777641597</v>
      </c>
      <c r="R69" s="83">
        <v>20.764685068006873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2.6662875477119727</v>
      </c>
      <c r="K71" s="84">
        <v>2.6660207648160275</v>
      </c>
      <c r="L71" s="84">
        <v>2.6409728151359384</v>
      </c>
      <c r="M71" s="84">
        <v>5.2391820556012831</v>
      </c>
      <c r="N71" s="84">
        <v>5.2391573408514569</v>
      </c>
      <c r="O71" s="84">
        <v>5.2391351701322897</v>
      </c>
      <c r="P71" s="84">
        <v>5.2391982023158441</v>
      </c>
      <c r="Q71" s="84">
        <v>5.2347502542384508</v>
      </c>
      <c r="R71" s="84">
        <v>7.8539696243829873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31.934062371167993</v>
      </c>
      <c r="G73" s="84">
        <v>4.4286155003519996</v>
      </c>
      <c r="H73" s="84">
        <v>4.2984309039719566</v>
      </c>
      <c r="I73" s="84">
        <v>7.057476907919999</v>
      </c>
      <c r="J73" s="84">
        <v>15.307857876672086</v>
      </c>
      <c r="K73" s="84">
        <v>6.3231513763680001</v>
      </c>
      <c r="L73" s="84">
        <v>9.6714745055999991</v>
      </c>
      <c r="M73" s="84">
        <v>87.88693242955766</v>
      </c>
      <c r="N73" s="84">
        <v>86.901746823735706</v>
      </c>
      <c r="O73" s="84">
        <v>11.191386684447465</v>
      </c>
      <c r="P73" s="84">
        <v>13.882456285073811</v>
      </c>
      <c r="Q73" s="84">
        <v>14.233535523403145</v>
      </c>
      <c r="R73" s="84">
        <v>12.910715443623886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282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69878.037626070189</v>
      </c>
      <c r="D2" s="79">
        <v>67047.33189907315</v>
      </c>
      <c r="E2" s="79">
        <v>65615.96180326787</v>
      </c>
      <c r="F2" s="79">
        <v>65255.907071274567</v>
      </c>
      <c r="G2" s="79">
        <v>67829.627845866504</v>
      </c>
      <c r="H2" s="79">
        <v>65351.556984378978</v>
      </c>
      <c r="I2" s="79">
        <v>68278.97260342275</v>
      </c>
      <c r="J2" s="79">
        <v>69782.323910490726</v>
      </c>
      <c r="K2" s="79">
        <v>65502.574868126416</v>
      </c>
      <c r="L2" s="79">
        <v>52407.496471909617</v>
      </c>
      <c r="M2" s="79">
        <v>50340.698247761284</v>
      </c>
      <c r="N2" s="79">
        <v>50017.185039053278</v>
      </c>
      <c r="O2" s="79">
        <v>43879.390604894972</v>
      </c>
      <c r="P2" s="79">
        <v>40961.961560537944</v>
      </c>
      <c r="Q2" s="79">
        <v>39930.340365492419</v>
      </c>
      <c r="R2" s="79">
        <v>40240.841988965964</v>
      </c>
    </row>
    <row r="3" spans="1:18" ht="11.25" customHeight="1" x14ac:dyDescent="0.25">
      <c r="A3" s="53" t="s">
        <v>2</v>
      </c>
      <c r="B3" s="54" t="s">
        <v>3</v>
      </c>
      <c r="C3" s="80">
        <v>29134.028528662056</v>
      </c>
      <c r="D3" s="80">
        <v>25626.79210010104</v>
      </c>
      <c r="E3" s="80">
        <v>22609.229746990713</v>
      </c>
      <c r="F3" s="80">
        <v>22498.444179961793</v>
      </c>
      <c r="G3" s="80">
        <v>21326.068689663731</v>
      </c>
      <c r="H3" s="80">
        <v>18893.01879450426</v>
      </c>
      <c r="I3" s="80">
        <v>20162.347018261091</v>
      </c>
      <c r="J3" s="80">
        <v>24168.975937264386</v>
      </c>
      <c r="K3" s="80">
        <v>19649.604447103698</v>
      </c>
      <c r="L3" s="80">
        <v>15209.779438828136</v>
      </c>
      <c r="M3" s="80">
        <v>14617.963488659754</v>
      </c>
      <c r="N3" s="80">
        <v>16149.230957150641</v>
      </c>
      <c r="O3" s="80">
        <v>14362.919021749798</v>
      </c>
      <c r="P3" s="80">
        <v>11071.747698647865</v>
      </c>
      <c r="Q3" s="80">
        <v>10811.06651778615</v>
      </c>
      <c r="R3" s="80">
        <v>10394.79689769287</v>
      </c>
    </row>
    <row r="4" spans="1:18" ht="11.25" customHeight="1" x14ac:dyDescent="0.25">
      <c r="A4" s="56" t="s">
        <v>125</v>
      </c>
      <c r="B4" s="57" t="s">
        <v>126</v>
      </c>
      <c r="C4" s="3">
        <v>24894.258849156362</v>
      </c>
      <c r="D4" s="3">
        <v>21727.148826620913</v>
      </c>
      <c r="E4" s="3">
        <v>19097.926652114013</v>
      </c>
      <c r="F4" s="3">
        <v>18267.50985330499</v>
      </c>
      <c r="G4" s="3">
        <v>17023.946593289365</v>
      </c>
      <c r="H4" s="3">
        <v>14723.937713423262</v>
      </c>
      <c r="I4" s="3">
        <v>15867.208609647387</v>
      </c>
      <c r="J4" s="3">
        <v>20444.907002037897</v>
      </c>
      <c r="K4" s="3">
        <v>16224.959632436361</v>
      </c>
      <c r="L4" s="3">
        <v>12462.506276227768</v>
      </c>
      <c r="M4" s="3">
        <v>11838.495708896977</v>
      </c>
      <c r="N4" s="3">
        <v>13011.070909034082</v>
      </c>
      <c r="O4" s="3">
        <v>11613.469073758304</v>
      </c>
      <c r="P4" s="3">
        <v>9302.6675156351885</v>
      </c>
      <c r="Q4" s="3">
        <v>9159.2853248402535</v>
      </c>
      <c r="R4" s="3">
        <v>8684.3794365661233</v>
      </c>
    </row>
    <row r="5" spans="1:18" ht="11.25" customHeight="1" x14ac:dyDescent="0.25">
      <c r="A5" s="59" t="s">
        <v>127</v>
      </c>
      <c r="B5" s="60" t="s">
        <v>128</v>
      </c>
      <c r="C5" s="2">
        <v>22220.165778143775</v>
      </c>
      <c r="D5" s="2">
        <v>19340.343257918481</v>
      </c>
      <c r="E5" s="2">
        <v>16985.901644793259</v>
      </c>
      <c r="F5" s="2">
        <v>15926.772129632918</v>
      </c>
      <c r="G5" s="2">
        <v>15010.541199728697</v>
      </c>
      <c r="H5" s="2">
        <v>13211.719202588516</v>
      </c>
      <c r="I5" s="2">
        <v>14225.427065852242</v>
      </c>
      <c r="J5" s="2">
        <v>18601.179291885903</v>
      </c>
      <c r="K5" s="2">
        <v>14553.372642552695</v>
      </c>
      <c r="L5" s="2">
        <v>11029.608854938675</v>
      </c>
      <c r="M5" s="2">
        <v>10511.218451977427</v>
      </c>
      <c r="N5" s="2">
        <v>11624.216323777839</v>
      </c>
      <c r="O5" s="2">
        <v>10338.043526802585</v>
      </c>
      <c r="P5" s="2">
        <v>8317.7491448596811</v>
      </c>
      <c r="Q5" s="2">
        <v>8177.9947494288081</v>
      </c>
      <c r="R5" s="2">
        <v>7573.6354033761745</v>
      </c>
    </row>
    <row r="6" spans="1:18" ht="11.25" customHeight="1" x14ac:dyDescent="0.25">
      <c r="A6" s="61" t="s">
        <v>4</v>
      </c>
      <c r="B6" s="62" t="s">
        <v>5</v>
      </c>
      <c r="C6" s="1">
        <v>51.443532585842767</v>
      </c>
      <c r="D6" s="1">
        <v>40.090084890205333</v>
      </c>
      <c r="E6" s="1">
        <v>111.57282107120383</v>
      </c>
      <c r="F6" s="1">
        <v>193.91912003652428</v>
      </c>
      <c r="G6" s="1">
        <v>464.97385290450683</v>
      </c>
      <c r="H6" s="1">
        <v>570.79801335096045</v>
      </c>
      <c r="I6" s="1">
        <v>514.92028264922624</v>
      </c>
      <c r="J6" s="1">
        <v>690.76588333493066</v>
      </c>
      <c r="K6" s="1">
        <v>541.14395229949037</v>
      </c>
      <c r="L6" s="1">
        <v>488.88129722733561</v>
      </c>
      <c r="M6" s="1">
        <v>407.87572743781163</v>
      </c>
      <c r="N6" s="1">
        <v>1089.4419540961328</v>
      </c>
      <c r="O6" s="1">
        <v>918.48398685288839</v>
      </c>
      <c r="P6" s="1">
        <v>660.58499676462191</v>
      </c>
      <c r="Q6" s="1">
        <v>314.88795677623546</v>
      </c>
      <c r="R6" s="1">
        <v>324.30319705860791</v>
      </c>
    </row>
    <row r="7" spans="1:18" ht="11.25" customHeight="1" x14ac:dyDescent="0.25">
      <c r="A7" s="61" t="s">
        <v>6</v>
      </c>
      <c r="B7" s="62" t="s">
        <v>7</v>
      </c>
      <c r="C7" s="1">
        <v>10.689419631102773</v>
      </c>
      <c r="D7" s="1">
        <v>5.5446414558479997</v>
      </c>
      <c r="E7" s="1">
        <v>2.7714295675439997</v>
      </c>
      <c r="F7" s="1">
        <v>0</v>
      </c>
      <c r="G7" s="1">
        <v>0</v>
      </c>
      <c r="H7" s="1">
        <v>0</v>
      </c>
      <c r="I7" s="1">
        <v>0</v>
      </c>
      <c r="J7" s="1">
        <v>23.625373377560507</v>
      </c>
      <c r="K7" s="1">
        <v>27.74756566296</v>
      </c>
      <c r="L7" s="1">
        <v>0</v>
      </c>
      <c r="M7" s="1">
        <v>0</v>
      </c>
      <c r="N7" s="1">
        <v>0</v>
      </c>
      <c r="O7" s="1">
        <v>64.040007325245369</v>
      </c>
      <c r="P7" s="1">
        <v>50.649991440802651</v>
      </c>
      <c r="Q7" s="1">
        <v>1.662992890201161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21759.634053282967</v>
      </c>
      <c r="D8" s="1">
        <v>18889.856341135226</v>
      </c>
      <c r="E8" s="1">
        <v>16570.959588815131</v>
      </c>
      <c r="F8" s="1">
        <v>15469.536921840201</v>
      </c>
      <c r="G8" s="1">
        <v>14163.381114815365</v>
      </c>
      <c r="H8" s="1">
        <v>12241.788070504474</v>
      </c>
      <c r="I8" s="1">
        <v>13251.823741447983</v>
      </c>
      <c r="J8" s="1">
        <v>17481.924012489508</v>
      </c>
      <c r="K8" s="1">
        <v>13641.949344533425</v>
      </c>
      <c r="L8" s="1">
        <v>10435.12927594553</v>
      </c>
      <c r="M8" s="1">
        <v>10021.099056985468</v>
      </c>
      <c r="N8" s="1">
        <v>10518.4203041621</v>
      </c>
      <c r="O8" s="1">
        <v>9205.6596278640955</v>
      </c>
      <c r="P8" s="1">
        <v>7550.045492646449</v>
      </c>
      <c r="Q8" s="1">
        <v>7800.4160968677488</v>
      </c>
      <c r="R8" s="1">
        <v>7165.4273675136747</v>
      </c>
    </row>
    <row r="9" spans="1:18" ht="11.25" customHeight="1" x14ac:dyDescent="0.25">
      <c r="A9" s="61" t="s">
        <v>10</v>
      </c>
      <c r="B9" s="62" t="s">
        <v>11</v>
      </c>
      <c r="C9" s="1">
        <v>398.39877264386161</v>
      </c>
      <c r="D9" s="1">
        <v>404.85219043720411</v>
      </c>
      <c r="E9" s="1">
        <v>300.59780533937999</v>
      </c>
      <c r="F9" s="1">
        <v>263.31608775619407</v>
      </c>
      <c r="G9" s="1">
        <v>382.18623200882587</v>
      </c>
      <c r="H9" s="1">
        <v>399.13311873308226</v>
      </c>
      <c r="I9" s="1">
        <v>458.68304175503278</v>
      </c>
      <c r="J9" s="1">
        <v>404.86402268390441</v>
      </c>
      <c r="K9" s="1">
        <v>342.5317800568194</v>
      </c>
      <c r="L9" s="1">
        <v>105.59828176580893</v>
      </c>
      <c r="M9" s="1">
        <v>82.243667554149383</v>
      </c>
      <c r="N9" s="1">
        <v>16.354065519604408</v>
      </c>
      <c r="O9" s="1">
        <v>149.85990476035434</v>
      </c>
      <c r="P9" s="1">
        <v>56.468664007807604</v>
      </c>
      <c r="Q9" s="1">
        <v>61.027702894622507</v>
      </c>
      <c r="R9" s="1">
        <v>83.904838803892034</v>
      </c>
    </row>
    <row r="10" spans="1:18" ht="11.25" customHeight="1" x14ac:dyDescent="0.25">
      <c r="A10" s="59" t="s">
        <v>12</v>
      </c>
      <c r="B10" s="60" t="s">
        <v>13</v>
      </c>
      <c r="C10" s="2">
        <v>2.8764968838802352</v>
      </c>
      <c r="D10" s="2">
        <v>0</v>
      </c>
      <c r="E10" s="2">
        <v>0</v>
      </c>
      <c r="F10" s="2">
        <v>0</v>
      </c>
      <c r="G10" s="2">
        <v>4.9095103276114758</v>
      </c>
      <c r="H10" s="2">
        <v>2.514956829515818</v>
      </c>
      <c r="I10" s="2">
        <v>2.7538811825068774</v>
      </c>
      <c r="J10" s="2">
        <v>0</v>
      </c>
      <c r="K10" s="2">
        <v>1.7861442582673215</v>
      </c>
      <c r="L10" s="2">
        <v>0</v>
      </c>
      <c r="M10" s="2">
        <v>0</v>
      </c>
      <c r="N10" s="2">
        <v>2.8386446426662655</v>
      </c>
      <c r="O10" s="2">
        <v>28.107983427468369</v>
      </c>
      <c r="P10" s="2">
        <v>16.795901738211004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2671.2165741287058</v>
      </c>
      <c r="D11" s="2">
        <v>2386.8055687024307</v>
      </c>
      <c r="E11" s="2">
        <v>2112.0250073207544</v>
      </c>
      <c r="F11" s="2">
        <v>2340.7377236720722</v>
      </c>
      <c r="G11" s="2">
        <v>2008.4958832330547</v>
      </c>
      <c r="H11" s="2">
        <v>1509.7035540052293</v>
      </c>
      <c r="I11" s="2">
        <v>1635.9866884102096</v>
      </c>
      <c r="J11" s="2">
        <v>1788.9855118366031</v>
      </c>
      <c r="K11" s="2">
        <v>1619.0290457242509</v>
      </c>
      <c r="L11" s="2">
        <v>1372.6253284771874</v>
      </c>
      <c r="M11" s="2">
        <v>1315.3889551158309</v>
      </c>
      <c r="N11" s="2">
        <v>1320.9568983679953</v>
      </c>
      <c r="O11" s="2">
        <v>1194.161456932695</v>
      </c>
      <c r="P11" s="2">
        <v>912.1420866754363</v>
      </c>
      <c r="Q11" s="2">
        <v>923.39921537618147</v>
      </c>
      <c r="R11" s="2">
        <v>1055.5570941678168</v>
      </c>
    </row>
    <row r="12" spans="1:18" ht="11.25" customHeight="1" x14ac:dyDescent="0.25">
      <c r="A12" s="61" t="s">
        <v>14</v>
      </c>
      <c r="B12" s="62" t="s">
        <v>15</v>
      </c>
      <c r="C12" s="1">
        <v>2671.2165741287058</v>
      </c>
      <c r="D12" s="1">
        <v>2386.8055687024307</v>
      </c>
      <c r="E12" s="1">
        <v>2112.0250073207544</v>
      </c>
      <c r="F12" s="1">
        <v>2340.7377236720722</v>
      </c>
      <c r="G12" s="1">
        <v>2008.4958832330547</v>
      </c>
      <c r="H12" s="1">
        <v>1509.7035540052293</v>
      </c>
      <c r="I12" s="1">
        <v>1635.9866884102096</v>
      </c>
      <c r="J12" s="1">
        <v>1788.9855118366031</v>
      </c>
      <c r="K12" s="1">
        <v>1619.0290457242509</v>
      </c>
      <c r="L12" s="1">
        <v>1372.6253284771874</v>
      </c>
      <c r="M12" s="1">
        <v>1315.3889551158309</v>
      </c>
      <c r="N12" s="1">
        <v>1320.9568983679953</v>
      </c>
      <c r="O12" s="1">
        <v>1194.161456932695</v>
      </c>
      <c r="P12" s="1">
        <v>912.1420866754363</v>
      </c>
      <c r="Q12" s="1">
        <v>923.39921537618147</v>
      </c>
      <c r="R12" s="1">
        <v>1055.5570941678168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3.0409742024280004</v>
      </c>
      <c r="J14" s="2">
        <v>54.74219831539201</v>
      </c>
      <c r="K14" s="2">
        <v>50.771799901148697</v>
      </c>
      <c r="L14" s="2">
        <v>60.272092811907058</v>
      </c>
      <c r="M14" s="2">
        <v>11.888301803717173</v>
      </c>
      <c r="N14" s="2">
        <v>63.059042245582262</v>
      </c>
      <c r="O14" s="2">
        <v>53.156106595556132</v>
      </c>
      <c r="P14" s="2">
        <v>55.980382361859576</v>
      </c>
      <c r="Q14" s="2">
        <v>57.891360035264604</v>
      </c>
      <c r="R14" s="2">
        <v>55.18693902213203</v>
      </c>
    </row>
    <row r="15" spans="1:18" ht="11.25" customHeight="1" x14ac:dyDescent="0.25">
      <c r="A15" s="63" t="s">
        <v>131</v>
      </c>
      <c r="B15" s="57" t="s">
        <v>132</v>
      </c>
      <c r="C15" s="3">
        <v>4102.920220481592</v>
      </c>
      <c r="D15" s="3">
        <v>3781.8346567395361</v>
      </c>
      <c r="E15" s="3">
        <v>3380.2457448672367</v>
      </c>
      <c r="F15" s="3">
        <v>4089.3572857910699</v>
      </c>
      <c r="G15" s="3">
        <v>4125.9302402267631</v>
      </c>
      <c r="H15" s="3">
        <v>3918.7703132371885</v>
      </c>
      <c r="I15" s="3">
        <v>4100.0484097073177</v>
      </c>
      <c r="J15" s="3">
        <v>3445.9499447495905</v>
      </c>
      <c r="K15" s="3">
        <v>3196.9690848012792</v>
      </c>
      <c r="L15" s="3">
        <v>2664.2532032009663</v>
      </c>
      <c r="M15" s="3">
        <v>2668.0794765274541</v>
      </c>
      <c r="N15" s="3">
        <v>2982.0684441744052</v>
      </c>
      <c r="O15" s="3">
        <v>2604.6491331415659</v>
      </c>
      <c r="P15" s="3">
        <v>1765.6017057295307</v>
      </c>
      <c r="Q15" s="3">
        <v>1579.4979511970146</v>
      </c>
      <c r="R15" s="3">
        <v>1665.7635112598014</v>
      </c>
    </row>
    <row r="16" spans="1:18" ht="11.25" customHeight="1" x14ac:dyDescent="0.25">
      <c r="A16" s="59" t="s">
        <v>20</v>
      </c>
      <c r="B16" s="60" t="s">
        <v>21</v>
      </c>
      <c r="C16" s="2">
        <v>396.14016027723528</v>
      </c>
      <c r="D16" s="2">
        <v>316.16414437679754</v>
      </c>
      <c r="E16" s="2">
        <v>294.54422087655081</v>
      </c>
      <c r="F16" s="2">
        <v>339.85984201899942</v>
      </c>
      <c r="G16" s="2">
        <v>363.31984597939356</v>
      </c>
      <c r="H16" s="2">
        <v>311.43218723705252</v>
      </c>
      <c r="I16" s="2">
        <v>283.15506577689473</v>
      </c>
      <c r="J16" s="2">
        <v>337.20374586979625</v>
      </c>
      <c r="K16" s="2">
        <v>437.22520306181013</v>
      </c>
      <c r="L16" s="2">
        <v>445.50660351053023</v>
      </c>
      <c r="M16" s="2">
        <v>357.52372194450146</v>
      </c>
      <c r="N16" s="2">
        <v>241.6777111987293</v>
      </c>
      <c r="O16" s="2">
        <v>278.90923183511353</v>
      </c>
      <c r="P16" s="2">
        <v>204.44805320977713</v>
      </c>
      <c r="Q16" s="2">
        <v>238.81596660875095</v>
      </c>
      <c r="R16" s="2">
        <v>205.10605991472772</v>
      </c>
    </row>
    <row r="17" spans="1:18" ht="11.25" customHeight="1" x14ac:dyDescent="0.25">
      <c r="A17" s="64" t="s">
        <v>23</v>
      </c>
      <c r="B17" s="60" t="s">
        <v>24</v>
      </c>
      <c r="C17" s="2">
        <v>7.3660103240047814</v>
      </c>
      <c r="D17" s="2">
        <v>27.134150347282326</v>
      </c>
      <c r="E17" s="2">
        <v>9.8486905877898252</v>
      </c>
      <c r="F17" s="2">
        <v>8.1562031627659515</v>
      </c>
      <c r="G17" s="2">
        <v>19.470601950885509</v>
      </c>
      <c r="H17" s="2">
        <v>10.948230422498501</v>
      </c>
      <c r="I17" s="2">
        <v>9.2601857269998913</v>
      </c>
      <c r="J17" s="2">
        <v>10.14032160201258</v>
      </c>
      <c r="K17" s="2">
        <v>9.5424983502962633</v>
      </c>
      <c r="L17" s="2">
        <v>0.59175346494491488</v>
      </c>
      <c r="M17" s="2">
        <v>1.3320693887305299</v>
      </c>
      <c r="N17" s="2">
        <v>3.3703971884142705</v>
      </c>
      <c r="O17" s="2">
        <v>2.8524576912167445</v>
      </c>
      <c r="P17" s="2">
        <v>1.6228108517134496</v>
      </c>
      <c r="Q17" s="2">
        <v>1.3044027144579264</v>
      </c>
      <c r="R17" s="2">
        <v>1.5136596647396787</v>
      </c>
    </row>
    <row r="18" spans="1:18" ht="11.25" customHeight="1" x14ac:dyDescent="0.25">
      <c r="A18" s="65" t="s">
        <v>133</v>
      </c>
      <c r="B18" s="60" t="s">
        <v>22</v>
      </c>
      <c r="C18" s="2">
        <v>3699.4140498803517</v>
      </c>
      <c r="D18" s="2">
        <v>3438.5363620154562</v>
      </c>
      <c r="E18" s="2">
        <v>3075.8528334028961</v>
      </c>
      <c r="F18" s="2">
        <v>3741.3412406093044</v>
      </c>
      <c r="G18" s="2">
        <v>3743.1397922964834</v>
      </c>
      <c r="H18" s="2">
        <v>3596.3898955776376</v>
      </c>
      <c r="I18" s="2">
        <v>3807.6331582034231</v>
      </c>
      <c r="J18" s="2">
        <v>3098.6058772777815</v>
      </c>
      <c r="K18" s="2">
        <v>2750.2013833891729</v>
      </c>
      <c r="L18" s="2">
        <v>2218.1548462254914</v>
      </c>
      <c r="M18" s="2">
        <v>2309.2236851942221</v>
      </c>
      <c r="N18" s="2">
        <v>2737.0203357872615</v>
      </c>
      <c r="O18" s="2">
        <v>2322.8874436152355</v>
      </c>
      <c r="P18" s="2">
        <v>1559.5308416680402</v>
      </c>
      <c r="Q18" s="2">
        <v>1339.3775818738059</v>
      </c>
      <c r="R18" s="2">
        <v>1459.1437916803341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136.84945902410189</v>
      </c>
      <c r="D20" s="3">
        <v>117.80861674059312</v>
      </c>
      <c r="E20" s="3">
        <v>131.05735000946348</v>
      </c>
      <c r="F20" s="3">
        <v>141.57704086573438</v>
      </c>
      <c r="G20" s="3">
        <v>176.19185614759988</v>
      </c>
      <c r="H20" s="3">
        <v>250.31076784380966</v>
      </c>
      <c r="I20" s="3">
        <v>195.08999890638842</v>
      </c>
      <c r="J20" s="3">
        <v>278.11899047689832</v>
      </c>
      <c r="K20" s="3">
        <v>227.67572986605907</v>
      </c>
      <c r="L20" s="3">
        <v>83.019959399402651</v>
      </c>
      <c r="M20" s="3">
        <v>111.38830323532468</v>
      </c>
      <c r="N20" s="3">
        <v>156.09160394215343</v>
      </c>
      <c r="O20" s="3">
        <v>144.80081484992783</v>
      </c>
      <c r="P20" s="3">
        <v>3.4784772831459856</v>
      </c>
      <c r="Q20" s="3">
        <v>72.283241748883142</v>
      </c>
      <c r="R20" s="3">
        <v>44.653949866943982</v>
      </c>
    </row>
    <row r="21" spans="1:18" ht="11.25" customHeight="1" x14ac:dyDescent="0.25">
      <c r="A21" s="53" t="s">
        <v>29</v>
      </c>
      <c r="B21" s="54" t="s">
        <v>30</v>
      </c>
      <c r="C21" s="80">
        <v>33452.325292445094</v>
      </c>
      <c r="D21" s="80">
        <v>34892.28975024238</v>
      </c>
      <c r="E21" s="80">
        <v>35949.816246574206</v>
      </c>
      <c r="F21" s="80">
        <v>36236.849105374051</v>
      </c>
      <c r="G21" s="80">
        <v>39180.6886856645</v>
      </c>
      <c r="H21" s="80">
        <v>39328.041349763807</v>
      </c>
      <c r="I21" s="80">
        <v>39555.676444312659</v>
      </c>
      <c r="J21" s="80">
        <v>37062.850878222365</v>
      </c>
      <c r="K21" s="80">
        <v>35279.328224925346</v>
      </c>
      <c r="L21" s="80">
        <v>26692.609858657877</v>
      </c>
      <c r="M21" s="80">
        <v>24589.880267104683</v>
      </c>
      <c r="N21" s="80">
        <v>22428.674627622509</v>
      </c>
      <c r="O21" s="80">
        <v>19542.34650076332</v>
      </c>
      <c r="P21" s="80">
        <v>18232.818580714884</v>
      </c>
      <c r="Q21" s="80">
        <v>16137.877880791952</v>
      </c>
      <c r="R21" s="80">
        <v>16857.729227225478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14.220765906334151</v>
      </c>
      <c r="Q22" s="3">
        <v>14.122105007021895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14.220765906334151</v>
      </c>
      <c r="Q23" s="2">
        <v>14.122105007021895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14.220765906334151</v>
      </c>
      <c r="Q24" s="1">
        <v>14.122105007021895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33452.325292445094</v>
      </c>
      <c r="D30" s="3">
        <v>34892.28975024238</v>
      </c>
      <c r="E30" s="3">
        <v>35949.816246574206</v>
      </c>
      <c r="F30" s="3">
        <v>36236.849105374051</v>
      </c>
      <c r="G30" s="3">
        <v>39180.6886856645</v>
      </c>
      <c r="H30" s="3">
        <v>39328.041349763807</v>
      </c>
      <c r="I30" s="3">
        <v>39555.676444312659</v>
      </c>
      <c r="J30" s="3">
        <v>37062.850878222365</v>
      </c>
      <c r="K30" s="3">
        <v>35279.328224925346</v>
      </c>
      <c r="L30" s="3">
        <v>26692.609858657877</v>
      </c>
      <c r="M30" s="3">
        <v>24589.880267104683</v>
      </c>
      <c r="N30" s="3">
        <v>22428.674627622509</v>
      </c>
      <c r="O30" s="3">
        <v>19542.34650076332</v>
      </c>
      <c r="P30" s="3">
        <v>18218.597814808549</v>
      </c>
      <c r="Q30" s="3">
        <v>16123.75577578493</v>
      </c>
      <c r="R30" s="3">
        <v>16857.729227225478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2.8498422340264966</v>
      </c>
      <c r="D35" s="2">
        <v>2.4230156335684332</v>
      </c>
      <c r="E35" s="2">
        <v>0</v>
      </c>
      <c r="F35" s="2">
        <v>0</v>
      </c>
      <c r="G35" s="2">
        <v>0</v>
      </c>
      <c r="H35" s="2">
        <v>3.0479179710458855</v>
      </c>
      <c r="I35" s="2">
        <v>6.0837363777959999</v>
      </c>
      <c r="J35" s="2">
        <v>0</v>
      </c>
      <c r="K35" s="2">
        <v>2.9022648066721342</v>
      </c>
      <c r="L35" s="2">
        <v>6.0605827876440008</v>
      </c>
      <c r="M35" s="2">
        <v>3.0424424846059654</v>
      </c>
      <c r="N35" s="2">
        <v>0</v>
      </c>
      <c r="O35" s="2">
        <v>0</v>
      </c>
      <c r="P35" s="2">
        <v>0</v>
      </c>
      <c r="Q35" s="2">
        <v>0</v>
      </c>
      <c r="R35" s="2">
        <v>2.9798883477227815</v>
      </c>
    </row>
    <row r="36" spans="1:18" ht="11.25" customHeight="1" x14ac:dyDescent="0.25">
      <c r="A36" s="66" t="s">
        <v>45</v>
      </c>
      <c r="B36" s="62" t="s">
        <v>46</v>
      </c>
      <c r="C36" s="1">
        <v>2.8498422340264966</v>
      </c>
      <c r="D36" s="1">
        <v>2.4230156335684332</v>
      </c>
      <c r="E36" s="1">
        <v>0</v>
      </c>
      <c r="F36" s="1">
        <v>0</v>
      </c>
      <c r="G36" s="1">
        <v>0</v>
      </c>
      <c r="H36" s="1">
        <v>3.0479179710458855</v>
      </c>
      <c r="I36" s="1">
        <v>6.0837363777959999</v>
      </c>
      <c r="J36" s="1">
        <v>0</v>
      </c>
      <c r="K36" s="1">
        <v>2.9022648066721342</v>
      </c>
      <c r="L36" s="1">
        <v>6.0605827876440008</v>
      </c>
      <c r="M36" s="1">
        <v>3.0424424846059654</v>
      </c>
      <c r="N36" s="1">
        <v>0</v>
      </c>
      <c r="O36" s="1">
        <v>0</v>
      </c>
      <c r="P36" s="1">
        <v>0</v>
      </c>
      <c r="Q36" s="1">
        <v>0</v>
      </c>
      <c r="R36" s="1">
        <v>2.9798883477227815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3.0915924800034653</v>
      </c>
      <c r="D38" s="2">
        <v>0</v>
      </c>
      <c r="E38" s="2">
        <v>0</v>
      </c>
      <c r="F38" s="2">
        <v>0</v>
      </c>
      <c r="G38" s="2">
        <v>0</v>
      </c>
      <c r="H38" s="2">
        <v>3.0916908528973637</v>
      </c>
      <c r="I38" s="2">
        <v>0</v>
      </c>
      <c r="J38" s="2">
        <v>3.3042056871960006</v>
      </c>
      <c r="K38" s="2">
        <v>12.660096165336002</v>
      </c>
      <c r="L38" s="2">
        <v>12.640649567904001</v>
      </c>
      <c r="M38" s="2">
        <v>9.5626042912041527</v>
      </c>
      <c r="N38" s="2">
        <v>9.5621956291241315</v>
      </c>
      <c r="O38" s="2">
        <v>5.2152041042080421</v>
      </c>
      <c r="P38" s="2">
        <v>6.3289943275181164</v>
      </c>
      <c r="Q38" s="2">
        <v>6.330431823175485</v>
      </c>
      <c r="R38" s="2">
        <v>5.7353714268493157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3.0915924800034653</v>
      </c>
      <c r="D41" s="1">
        <v>0</v>
      </c>
      <c r="E41" s="1">
        <v>0</v>
      </c>
      <c r="F41" s="1">
        <v>0</v>
      </c>
      <c r="G41" s="1">
        <v>0</v>
      </c>
      <c r="H41" s="1">
        <v>3.0916908528973637</v>
      </c>
      <c r="I41" s="1">
        <v>0</v>
      </c>
      <c r="J41" s="1">
        <v>3.3042056871960006</v>
      </c>
      <c r="K41" s="1">
        <v>12.660096165336002</v>
      </c>
      <c r="L41" s="1">
        <v>12.640649567904001</v>
      </c>
      <c r="M41" s="1">
        <v>9.5626042912041527</v>
      </c>
      <c r="N41" s="1">
        <v>9.5621956291241315</v>
      </c>
      <c r="O41" s="1">
        <v>5.2152041042080421</v>
      </c>
      <c r="P41" s="1">
        <v>6.3289943275181164</v>
      </c>
      <c r="Q41" s="1">
        <v>6.330431823175485</v>
      </c>
      <c r="R41" s="1">
        <v>5.7353714268493157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355.92600852249075</v>
      </c>
      <c r="D43" s="2">
        <v>74.811870676744093</v>
      </c>
      <c r="E43" s="2">
        <v>46.456557477983139</v>
      </c>
      <c r="F43" s="2">
        <v>149.58628696069079</v>
      </c>
      <c r="G43" s="2">
        <v>168.20175063067722</v>
      </c>
      <c r="H43" s="2">
        <v>45.416490777138939</v>
      </c>
      <c r="I43" s="2">
        <v>47.363347676058019</v>
      </c>
      <c r="J43" s="2">
        <v>37.288494312718157</v>
      </c>
      <c r="K43" s="2">
        <v>32.748024153454843</v>
      </c>
      <c r="L43" s="2">
        <v>26.02554146163817</v>
      </c>
      <c r="M43" s="2">
        <v>24.236759583082883</v>
      </c>
      <c r="N43" s="2">
        <v>23.990406163612999</v>
      </c>
      <c r="O43" s="2">
        <v>20.851738275269199</v>
      </c>
      <c r="P43" s="2">
        <v>28.887614402428103</v>
      </c>
      <c r="Q43" s="2">
        <v>23.572944822431651</v>
      </c>
      <c r="R43" s="2">
        <v>19.413320288234292</v>
      </c>
    </row>
    <row r="44" spans="1:18" ht="11.25" customHeight="1" x14ac:dyDescent="0.25">
      <c r="A44" s="59" t="s">
        <v>149</v>
      </c>
      <c r="B44" s="60" t="s">
        <v>59</v>
      </c>
      <c r="C44" s="2">
        <v>8262.3461971862034</v>
      </c>
      <c r="D44" s="2">
        <v>7047.4833732029638</v>
      </c>
      <c r="E44" s="2">
        <v>6572.4699343735774</v>
      </c>
      <c r="F44" s="2">
        <v>4127.6243941273651</v>
      </c>
      <c r="G44" s="2">
        <v>3095.4914576818583</v>
      </c>
      <c r="H44" s="2">
        <v>3082.3484179683664</v>
      </c>
      <c r="I44" s="2">
        <v>4061.1192977280784</v>
      </c>
      <c r="J44" s="2">
        <v>2891.6691802617602</v>
      </c>
      <c r="K44" s="2">
        <v>2276.5314899510595</v>
      </c>
      <c r="L44" s="2">
        <v>1700.7841299959628</v>
      </c>
      <c r="M44" s="2">
        <v>1456.7480608268284</v>
      </c>
      <c r="N44" s="2">
        <v>1200.6580374430043</v>
      </c>
      <c r="O44" s="2">
        <v>884.77962098393209</v>
      </c>
      <c r="P44" s="2">
        <v>539.21111503901977</v>
      </c>
      <c r="Q44" s="2">
        <v>432.96019236441606</v>
      </c>
      <c r="R44" s="2">
        <v>542.43164858141927</v>
      </c>
    </row>
    <row r="45" spans="1:18" ht="11.25" customHeight="1" x14ac:dyDescent="0.25">
      <c r="A45" s="59" t="s">
        <v>150</v>
      </c>
      <c r="B45" s="60" t="s">
        <v>151</v>
      </c>
      <c r="C45" s="2">
        <v>24828.111652022366</v>
      </c>
      <c r="D45" s="2">
        <v>27767.571490729104</v>
      </c>
      <c r="E45" s="2">
        <v>29330.889754722648</v>
      </c>
      <c r="F45" s="2">
        <v>31959.638424285997</v>
      </c>
      <c r="G45" s="2">
        <v>35916.995477351964</v>
      </c>
      <c r="H45" s="2">
        <v>36194.136832194359</v>
      </c>
      <c r="I45" s="2">
        <v>35441.11006253073</v>
      </c>
      <c r="J45" s="2">
        <v>34130.588997960695</v>
      </c>
      <c r="K45" s="2">
        <v>32954.486349848827</v>
      </c>
      <c r="L45" s="2">
        <v>24947.098954844729</v>
      </c>
      <c r="M45" s="2">
        <v>23096.290399918962</v>
      </c>
      <c r="N45" s="2">
        <v>21194.463988386768</v>
      </c>
      <c r="O45" s="2">
        <v>18631.499937399913</v>
      </c>
      <c r="P45" s="2">
        <v>17644.170091039581</v>
      </c>
      <c r="Q45" s="2">
        <v>15660.892206774906</v>
      </c>
      <c r="R45" s="2">
        <v>16287.168998581252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24720.439012997038</v>
      </c>
      <c r="D49" s="1">
        <v>27679.474732077997</v>
      </c>
      <c r="E49" s="1">
        <v>28467.367499652613</v>
      </c>
      <c r="F49" s="1">
        <v>30846.161055897497</v>
      </c>
      <c r="G49" s="1">
        <v>33277.864700470993</v>
      </c>
      <c r="H49" s="1">
        <v>34292.256647438924</v>
      </c>
      <c r="I49" s="1">
        <v>33839.186183274294</v>
      </c>
      <c r="J49" s="1">
        <v>32518.774374323228</v>
      </c>
      <c r="K49" s="1">
        <v>31280.725634383944</v>
      </c>
      <c r="L49" s="1">
        <v>24631.263392939934</v>
      </c>
      <c r="M49" s="1">
        <v>22675.116859468239</v>
      </c>
      <c r="N49" s="1">
        <v>20734.437191878918</v>
      </c>
      <c r="O49" s="1">
        <v>18140.770017666986</v>
      </c>
      <c r="P49" s="1">
        <v>17193.546006423108</v>
      </c>
      <c r="Q49" s="1">
        <v>15179.913568785101</v>
      </c>
      <c r="R49" s="1">
        <v>15749.141335487489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107.67263902532929</v>
      </c>
      <c r="D51" s="1">
        <v>88.096758651108033</v>
      </c>
      <c r="E51" s="1">
        <v>863.52225507003607</v>
      </c>
      <c r="F51" s="1">
        <v>1113.4773683884989</v>
      </c>
      <c r="G51" s="1">
        <v>2639.1307768809743</v>
      </c>
      <c r="H51" s="1">
        <v>1901.8801847554344</v>
      </c>
      <c r="I51" s="1">
        <v>1601.9238792564361</v>
      </c>
      <c r="J51" s="1">
        <v>1611.8146236374641</v>
      </c>
      <c r="K51" s="1">
        <v>1673.7607154648833</v>
      </c>
      <c r="L51" s="1">
        <v>315.83556190479601</v>
      </c>
      <c r="M51" s="1">
        <v>421.17354045072278</v>
      </c>
      <c r="N51" s="1">
        <v>460.02679650785058</v>
      </c>
      <c r="O51" s="1">
        <v>490.72991973292801</v>
      </c>
      <c r="P51" s="1">
        <v>450.62408461647368</v>
      </c>
      <c r="Q51" s="1">
        <v>480.97863798980592</v>
      </c>
      <c r="R51" s="1">
        <v>538.0276630937617</v>
      </c>
    </row>
    <row r="52" spans="1:18" ht="11.25" customHeight="1" x14ac:dyDescent="0.25">
      <c r="A52" s="53" t="s">
        <v>72</v>
      </c>
      <c r="B52" s="54" t="s">
        <v>73</v>
      </c>
      <c r="C52" s="80">
        <v>4376.4750518760966</v>
      </c>
      <c r="D52" s="80">
        <v>4347.6043585410443</v>
      </c>
      <c r="E52" s="80">
        <v>5005.9027296498734</v>
      </c>
      <c r="F52" s="80">
        <v>3786.0826014711711</v>
      </c>
      <c r="G52" s="80">
        <v>4069.0676641536375</v>
      </c>
      <c r="H52" s="80">
        <v>3578.6876067678286</v>
      </c>
      <c r="I52" s="80">
        <v>4511.5244699907471</v>
      </c>
      <c r="J52" s="80">
        <v>3537.7881599808848</v>
      </c>
      <c r="K52" s="80">
        <v>2191.569022493863</v>
      </c>
      <c r="L52" s="80">
        <v>1186.8691486737389</v>
      </c>
      <c r="M52" s="80">
        <v>949.16108081680807</v>
      </c>
      <c r="N52" s="80">
        <v>1367.5767403633863</v>
      </c>
      <c r="O52" s="80">
        <v>799.21609528260592</v>
      </c>
      <c r="P52" s="80">
        <v>1446.145929940074</v>
      </c>
      <c r="Q52" s="80">
        <v>1098.6097780358687</v>
      </c>
      <c r="R52" s="80">
        <v>1935.2582770402289</v>
      </c>
    </row>
    <row r="53" spans="1:18" ht="11.25" customHeight="1" x14ac:dyDescent="0.25">
      <c r="A53" s="56" t="s">
        <v>74</v>
      </c>
      <c r="B53" s="57" t="s">
        <v>75</v>
      </c>
      <c r="C53" s="3">
        <v>4252.2878776772877</v>
      </c>
      <c r="D53" s="3">
        <v>4113.7839369157064</v>
      </c>
      <c r="E53" s="3">
        <v>4774.0866225767331</v>
      </c>
      <c r="F53" s="3">
        <v>3675.0373169976001</v>
      </c>
      <c r="G53" s="3">
        <v>3928.1763450509611</v>
      </c>
      <c r="H53" s="3">
        <v>3441.9930271031953</v>
      </c>
      <c r="I53" s="3">
        <v>4363.0001638578851</v>
      </c>
      <c r="J53" s="3">
        <v>3391.7982262561677</v>
      </c>
      <c r="K53" s="3">
        <v>2055.5439831745989</v>
      </c>
      <c r="L53" s="3">
        <v>1098.7208854344797</v>
      </c>
      <c r="M53" s="3">
        <v>834.79857316906794</v>
      </c>
      <c r="N53" s="3">
        <v>1240.6110497031659</v>
      </c>
      <c r="O53" s="3">
        <v>681.04981670661789</v>
      </c>
      <c r="P53" s="3">
        <v>1334.8143964180827</v>
      </c>
      <c r="Q53" s="3">
        <v>969.77923559985322</v>
      </c>
      <c r="R53" s="3">
        <v>1784.8622746945762</v>
      </c>
    </row>
    <row r="54" spans="1:18" ht="11.25" customHeight="1" x14ac:dyDescent="0.25">
      <c r="A54" s="56" t="s">
        <v>152</v>
      </c>
      <c r="B54" s="57" t="s">
        <v>153</v>
      </c>
      <c r="C54" s="3">
        <v>124.18717419880848</v>
      </c>
      <c r="D54" s="3">
        <v>233.82042162533756</v>
      </c>
      <c r="E54" s="3">
        <v>231.81610707314027</v>
      </c>
      <c r="F54" s="3">
        <v>111.04528447357079</v>
      </c>
      <c r="G54" s="3">
        <v>140.89131910267631</v>
      </c>
      <c r="H54" s="3">
        <v>136.69457966463324</v>
      </c>
      <c r="I54" s="3">
        <v>148.52430613286165</v>
      </c>
      <c r="J54" s="3">
        <v>145.98993372471688</v>
      </c>
      <c r="K54" s="3">
        <v>136.02503931926401</v>
      </c>
      <c r="L54" s="3">
        <v>88.148263239259308</v>
      </c>
      <c r="M54" s="3">
        <v>114.36250764774016</v>
      </c>
      <c r="N54" s="3">
        <v>126.96569066022036</v>
      </c>
      <c r="O54" s="3">
        <v>118.16627857598802</v>
      </c>
      <c r="P54" s="3">
        <v>111.33153352199136</v>
      </c>
      <c r="Q54" s="3">
        <v>128.83054243601538</v>
      </c>
      <c r="R54" s="3">
        <v>150.39600234565265</v>
      </c>
    </row>
    <row r="55" spans="1:18" ht="11.25" customHeight="1" x14ac:dyDescent="0.25">
      <c r="A55" s="59" t="s">
        <v>76</v>
      </c>
      <c r="B55" s="60" t="s">
        <v>77</v>
      </c>
      <c r="C55" s="2">
        <v>115.19376482416197</v>
      </c>
      <c r="D55" s="2">
        <v>128.84667866376955</v>
      </c>
      <c r="E55" s="2">
        <v>118.48693247896426</v>
      </c>
      <c r="F55" s="2">
        <v>72.384167785426783</v>
      </c>
      <c r="G55" s="2">
        <v>103.12989130613231</v>
      </c>
      <c r="H55" s="2">
        <v>98.235159443053831</v>
      </c>
      <c r="I55" s="2">
        <v>107.13647230535767</v>
      </c>
      <c r="J55" s="2">
        <v>114.41180210722888</v>
      </c>
      <c r="K55" s="2">
        <v>106.900176224592</v>
      </c>
      <c r="L55" s="2">
        <v>79.42433777341931</v>
      </c>
      <c r="M55" s="2">
        <v>104.1777784464368</v>
      </c>
      <c r="N55" s="2">
        <v>116.69570486051893</v>
      </c>
      <c r="O55" s="2">
        <v>107.89612291304257</v>
      </c>
      <c r="P55" s="2">
        <v>99.604903138034956</v>
      </c>
      <c r="Q55" s="2">
        <v>113.97661402325444</v>
      </c>
      <c r="R55" s="2">
        <v>96.867143442824954</v>
      </c>
    </row>
    <row r="56" spans="1:18" ht="11.25" customHeight="1" x14ac:dyDescent="0.25">
      <c r="A56" s="59" t="s">
        <v>78</v>
      </c>
      <c r="B56" s="60" t="s">
        <v>79</v>
      </c>
      <c r="C56" s="2">
        <v>2.8601006633490975</v>
      </c>
      <c r="D56" s="2">
        <v>100.1144015352</v>
      </c>
      <c r="E56" s="2">
        <v>107.76670800480001</v>
      </c>
      <c r="F56" s="2">
        <v>38.092151167200001</v>
      </c>
      <c r="G56" s="2">
        <v>37.0144688472</v>
      </c>
      <c r="H56" s="2">
        <v>37.439202730875266</v>
      </c>
      <c r="I56" s="2">
        <v>40.273641439199999</v>
      </c>
      <c r="J56" s="2">
        <v>17.415128577600001</v>
      </c>
      <c r="K56" s="2">
        <v>15.240060856800001</v>
      </c>
      <c r="L56" s="2">
        <v>1.0887857136000001</v>
      </c>
      <c r="M56" s="2">
        <v>1.0399754621081041</v>
      </c>
      <c r="N56" s="2">
        <v>0.26000239247288953</v>
      </c>
      <c r="O56" s="2">
        <v>0.26000296883756652</v>
      </c>
      <c r="P56" s="2">
        <v>0.26001047260090238</v>
      </c>
      <c r="Q56" s="2">
        <v>0.26000937918899414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6.1333087112974001</v>
      </c>
      <c r="D57" s="2">
        <v>4.8593414263679993</v>
      </c>
      <c r="E57" s="2">
        <v>5.5624665893760001</v>
      </c>
      <c r="F57" s="2">
        <v>0.56896552094399999</v>
      </c>
      <c r="G57" s="2">
        <v>0.74695894934399809</v>
      </c>
      <c r="H57" s="2">
        <v>1.020217490704137</v>
      </c>
      <c r="I57" s="2">
        <v>1.1141923883040017</v>
      </c>
      <c r="J57" s="2">
        <v>2.008379322288</v>
      </c>
      <c r="K57" s="2">
        <v>0.92939524243199911</v>
      </c>
      <c r="L57" s="2">
        <v>0</v>
      </c>
      <c r="M57" s="2">
        <v>4.4473173513601673E-2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12.1546237176</v>
      </c>
      <c r="K58" s="2">
        <v>12.955406995440001</v>
      </c>
      <c r="L58" s="2">
        <v>7.6351397522399997</v>
      </c>
      <c r="M58" s="2">
        <v>9.1002805656816523</v>
      </c>
      <c r="N58" s="2">
        <v>10.00998340722855</v>
      </c>
      <c r="O58" s="2">
        <v>10.01015269410787</v>
      </c>
      <c r="P58" s="2">
        <v>11.466619911355501</v>
      </c>
      <c r="Q58" s="2">
        <v>14.593919033571925</v>
      </c>
      <c r="R58" s="2">
        <v>53.528858902827686</v>
      </c>
    </row>
    <row r="59" spans="1:18" ht="11.25" customHeight="1" x14ac:dyDescent="0.25">
      <c r="A59" s="81" t="s">
        <v>349</v>
      </c>
      <c r="B59" s="54">
        <v>7200</v>
      </c>
      <c r="C59" s="80">
        <v>2915.2087530869403</v>
      </c>
      <c r="D59" s="80">
        <v>2180.64569018868</v>
      </c>
      <c r="E59" s="80">
        <v>2051.0130800530806</v>
      </c>
      <c r="F59" s="80">
        <v>2734.531184467548</v>
      </c>
      <c r="G59" s="80">
        <v>3253.8028063846318</v>
      </c>
      <c r="H59" s="80">
        <v>3551.8092333430841</v>
      </c>
      <c r="I59" s="80">
        <v>4049.4246708582627</v>
      </c>
      <c r="J59" s="80">
        <v>5012.7089350230908</v>
      </c>
      <c r="K59" s="80">
        <v>8382.073173603505</v>
      </c>
      <c r="L59" s="80">
        <v>9318.238025749868</v>
      </c>
      <c r="M59" s="80">
        <v>10183.69341118004</v>
      </c>
      <c r="N59" s="80">
        <v>10071.702713916744</v>
      </c>
      <c r="O59" s="80">
        <v>9174.9089870992502</v>
      </c>
      <c r="P59" s="80">
        <v>10211.249351235125</v>
      </c>
      <c r="Q59" s="80">
        <v>11882.786188878448</v>
      </c>
      <c r="R59" s="80">
        <v>11053.057587007388</v>
      </c>
    </row>
    <row r="60" spans="1:18" ht="11.25" customHeight="1" x14ac:dyDescent="0.25">
      <c r="A60" s="56" t="s">
        <v>97</v>
      </c>
      <c r="B60" s="57" t="s">
        <v>98</v>
      </c>
      <c r="C60" s="3">
        <v>2915.2087530869403</v>
      </c>
      <c r="D60" s="3">
        <v>2180.64569018868</v>
      </c>
      <c r="E60" s="3">
        <v>2051.0130800530806</v>
      </c>
      <c r="F60" s="3">
        <v>2218.2387220422002</v>
      </c>
      <c r="G60" s="3">
        <v>2614.5596282691599</v>
      </c>
      <c r="H60" s="3">
        <v>2663.3274263097119</v>
      </c>
      <c r="I60" s="3">
        <v>3039.7397237221949</v>
      </c>
      <c r="J60" s="3">
        <v>3404.7559224202873</v>
      </c>
      <c r="K60" s="3">
        <v>8132.9795598966366</v>
      </c>
      <c r="L60" s="3">
        <v>8659.1422340163554</v>
      </c>
      <c r="M60" s="3">
        <v>9415.0653106781192</v>
      </c>
      <c r="N60" s="3">
        <v>8830.8200723529462</v>
      </c>
      <c r="O60" s="3">
        <v>7928.5225406636628</v>
      </c>
      <c r="P60" s="3">
        <v>8291.3561143592451</v>
      </c>
      <c r="Q60" s="3">
        <v>10037.705924934358</v>
      </c>
      <c r="R60" s="3">
        <v>9190.1683808749785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516.29246242534805</v>
      </c>
      <c r="G61" s="3">
        <v>639.24317811547201</v>
      </c>
      <c r="H61" s="3">
        <v>888.48180703337198</v>
      </c>
      <c r="I61" s="3">
        <v>1009.684947136068</v>
      </c>
      <c r="J61" s="3">
        <v>1607.9530126028039</v>
      </c>
      <c r="K61" s="3">
        <v>249.09361370686807</v>
      </c>
      <c r="L61" s="3">
        <v>659.09579173351199</v>
      </c>
      <c r="M61" s="3">
        <v>768.62810050192047</v>
      </c>
      <c r="N61" s="3">
        <v>1240.8826415637973</v>
      </c>
      <c r="O61" s="3">
        <v>1246.3864464355868</v>
      </c>
      <c r="P61" s="3">
        <v>1919.8932368758788</v>
      </c>
      <c r="Q61" s="3">
        <v>1845.0802639440899</v>
      </c>
      <c r="R61" s="3">
        <v>1862.88920613241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2824.4875415014908</v>
      </c>
      <c r="D64" s="82">
        <v>3057.35724963648</v>
      </c>
      <c r="E64" s="82">
        <v>3164.5839575750401</v>
      </c>
      <c r="F64" s="82">
        <v>4461.3232762416619</v>
      </c>
      <c r="G64" s="82">
        <v>4240.6058215023941</v>
      </c>
      <c r="H64" s="82">
        <v>5216.3012841309428</v>
      </c>
      <c r="I64" s="82">
        <v>5525.4490341271721</v>
      </c>
      <c r="J64" s="82">
        <v>7078.1479174731166</v>
      </c>
      <c r="K64" s="82">
        <v>4310.0538632686967</v>
      </c>
      <c r="L64" s="82">
        <v>4340.4917976636234</v>
      </c>
      <c r="M64" s="82">
        <v>3970.4654930871452</v>
      </c>
      <c r="N64" s="82">
        <v>4286.9069083162558</v>
      </c>
      <c r="O64" s="82">
        <v>3781.7610297777896</v>
      </c>
      <c r="P64" s="82">
        <v>4141.7263042133945</v>
      </c>
      <c r="Q64" s="82">
        <v>4552.2380060204232</v>
      </c>
      <c r="R64" s="82">
        <v>4062.2451852890931</v>
      </c>
    </row>
    <row r="65" spans="1:18" ht="11.25" customHeight="1" x14ac:dyDescent="0.25">
      <c r="A65" s="72" t="s">
        <v>350</v>
      </c>
      <c r="B65" s="73" t="s">
        <v>83</v>
      </c>
      <c r="C65" s="83">
        <v>2824.4875415014908</v>
      </c>
      <c r="D65" s="83">
        <v>3057.35724963648</v>
      </c>
      <c r="E65" s="83">
        <v>3164.5839575750401</v>
      </c>
      <c r="F65" s="83">
        <v>3898.1170371374146</v>
      </c>
      <c r="G65" s="83">
        <v>3544.784251214046</v>
      </c>
      <c r="H65" s="83">
        <v>4319.0704974131831</v>
      </c>
      <c r="I65" s="83">
        <v>4586.3949176464039</v>
      </c>
      <c r="J65" s="83">
        <v>5500.8603677658384</v>
      </c>
      <c r="K65" s="83">
        <v>4085.0030835470529</v>
      </c>
      <c r="L65" s="83">
        <v>4073.4835076285258</v>
      </c>
      <c r="M65" s="83">
        <v>3655.9695104753241</v>
      </c>
      <c r="N65" s="83">
        <v>3416.7821359143682</v>
      </c>
      <c r="O65" s="83">
        <v>2777.8835965711642</v>
      </c>
      <c r="P65" s="83">
        <v>2652.3041605900144</v>
      </c>
      <c r="Q65" s="83">
        <v>3087.5813383835475</v>
      </c>
      <c r="R65" s="83">
        <v>2515.7537183120003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1.4448088435236779E-3</v>
      </c>
      <c r="G67" s="83">
        <v>7.7652855560198777E-4</v>
      </c>
      <c r="H67" s="83">
        <v>1.2081042806554654E-3</v>
      </c>
      <c r="I67" s="83">
        <v>1.317767914758421E-3</v>
      </c>
      <c r="J67" s="83">
        <v>6.6846058471962269E-3</v>
      </c>
      <c r="K67" s="83">
        <v>5.2104185239040899E-3</v>
      </c>
      <c r="L67" s="83">
        <v>1.3203067638576241E-2</v>
      </c>
      <c r="M67" s="83">
        <v>1.2626534385283411E-2</v>
      </c>
      <c r="N67" s="83">
        <v>1.4293283574594015E-2</v>
      </c>
      <c r="O67" s="83">
        <v>1.5239540902136337E-2</v>
      </c>
      <c r="P67" s="83">
        <v>1.6742924796376357E-2</v>
      </c>
      <c r="Q67" s="83">
        <v>0.82310241235587867</v>
      </c>
      <c r="R67" s="83">
        <v>1.2997561787701171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562.94553056400002</v>
      </c>
      <c r="G68" s="83">
        <v>695.78352547199995</v>
      </c>
      <c r="H68" s="83">
        <v>897.2005254355513</v>
      </c>
      <c r="I68" s="83">
        <v>938.99670526799991</v>
      </c>
      <c r="J68" s="83">
        <v>1577.1489706079999</v>
      </c>
      <c r="K68" s="83">
        <v>224.97363680399997</v>
      </c>
      <c r="L68" s="83">
        <v>266.92688005199994</v>
      </c>
      <c r="M68" s="83">
        <v>314.0817874318634</v>
      </c>
      <c r="N68" s="83">
        <v>869.49924245369778</v>
      </c>
      <c r="O68" s="83">
        <v>1003.6846919319858</v>
      </c>
      <c r="P68" s="83">
        <v>1489.1917253639731</v>
      </c>
      <c r="Q68" s="83">
        <v>1463.5739621033254</v>
      </c>
      <c r="R68" s="83">
        <v>1544.9055836806633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0.25926373140395903</v>
      </c>
      <c r="G69" s="83">
        <v>3.7268287792367218E-2</v>
      </c>
      <c r="H69" s="83">
        <v>2.9053177927962564E-2</v>
      </c>
      <c r="I69" s="83">
        <v>5.6093444853473839E-2</v>
      </c>
      <c r="J69" s="83">
        <v>0.13189449343122589</v>
      </c>
      <c r="K69" s="83">
        <v>7.1932499119512577E-2</v>
      </c>
      <c r="L69" s="83">
        <v>6.8206915458853254E-2</v>
      </c>
      <c r="M69" s="83">
        <v>0.40156864557290439</v>
      </c>
      <c r="N69" s="83">
        <v>0.61123666461473813</v>
      </c>
      <c r="O69" s="83">
        <v>0.17750173373706618</v>
      </c>
      <c r="P69" s="83">
        <v>0.21367533461147636</v>
      </c>
      <c r="Q69" s="83">
        <v>0.25960312119407769</v>
      </c>
      <c r="R69" s="83">
        <v>0.28612711765918553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4.5004592780743535E-2</v>
      </c>
      <c r="K71" s="84">
        <v>4.3385744610666035E-2</v>
      </c>
      <c r="L71" s="84">
        <v>2.8896132156457515E-2</v>
      </c>
      <c r="M71" s="84">
        <v>6.0118670892715699E-2</v>
      </c>
      <c r="N71" s="84">
        <v>5.2493706519465937E-2</v>
      </c>
      <c r="O71" s="84">
        <v>7.6324197195872828E-2</v>
      </c>
      <c r="P71" s="84">
        <v>6.7963185974814169E-2</v>
      </c>
      <c r="Q71" s="84">
        <v>5.4959860856584261E-2</v>
      </c>
      <c r="R71" s="84">
        <v>8.6829978301418698E-2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0.25926373140395903</v>
      </c>
      <c r="G73" s="84">
        <v>3.7268287792367218E-2</v>
      </c>
      <c r="H73" s="84">
        <v>2.9053177927962564E-2</v>
      </c>
      <c r="I73" s="84">
        <v>5.6093444853473839E-2</v>
      </c>
      <c r="J73" s="84">
        <v>8.6889900650482355E-2</v>
      </c>
      <c r="K73" s="84">
        <v>2.8546754508846549E-2</v>
      </c>
      <c r="L73" s="84">
        <v>3.9310783302395742E-2</v>
      </c>
      <c r="M73" s="84">
        <v>0.34144997468018867</v>
      </c>
      <c r="N73" s="84">
        <v>0.55874295809527219</v>
      </c>
      <c r="O73" s="84">
        <v>0.10117753654119335</v>
      </c>
      <c r="P73" s="84">
        <v>0.14571214863666218</v>
      </c>
      <c r="Q73" s="84">
        <v>0.20464326033749344</v>
      </c>
      <c r="R73" s="84">
        <v>0.19929713935776686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281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27697.098047437954</v>
      </c>
      <c r="D2" s="79">
        <v>29616.329250900533</v>
      </c>
      <c r="E2" s="79">
        <v>28454.208046826294</v>
      </c>
      <c r="F2" s="79">
        <v>32068.499283415789</v>
      </c>
      <c r="G2" s="79">
        <v>31448.440627033629</v>
      </c>
      <c r="H2" s="79">
        <v>34152.976808241787</v>
      </c>
      <c r="I2" s="79">
        <v>28283.205582352693</v>
      </c>
      <c r="J2" s="79">
        <v>31139.561722483813</v>
      </c>
      <c r="K2" s="79">
        <v>35778.428497946079</v>
      </c>
      <c r="L2" s="79">
        <v>28522.81682856322</v>
      </c>
      <c r="M2" s="79">
        <v>32161.017126537408</v>
      </c>
      <c r="N2" s="79">
        <v>33072.386705704645</v>
      </c>
      <c r="O2" s="79">
        <v>33479.47240461193</v>
      </c>
      <c r="P2" s="79">
        <v>32739.516537685719</v>
      </c>
      <c r="Q2" s="79">
        <v>33148.857061015995</v>
      </c>
      <c r="R2" s="79">
        <v>32642.173331793827</v>
      </c>
    </row>
    <row r="3" spans="1:18" ht="11.25" customHeight="1" x14ac:dyDescent="0.25">
      <c r="A3" s="53" t="s">
        <v>2</v>
      </c>
      <c r="B3" s="54" t="s">
        <v>3</v>
      </c>
      <c r="C3" s="80">
        <v>1697.7965227984341</v>
      </c>
      <c r="D3" s="80">
        <v>1912.766263483712</v>
      </c>
      <c r="E3" s="80">
        <v>2226.5436930564797</v>
      </c>
      <c r="F3" s="80">
        <v>2722.8119222083596</v>
      </c>
      <c r="G3" s="80">
        <v>3110.2543431308372</v>
      </c>
      <c r="H3" s="80">
        <v>3453.6783796357463</v>
      </c>
      <c r="I3" s="80">
        <v>2111.5946381087106</v>
      </c>
      <c r="J3" s="80">
        <v>5261.6980726890997</v>
      </c>
      <c r="K3" s="80">
        <v>7733.3806449819776</v>
      </c>
      <c r="L3" s="80">
        <v>4057.8023160162234</v>
      </c>
      <c r="M3" s="80">
        <v>5917.6763279754232</v>
      </c>
      <c r="N3" s="80">
        <v>6939.2666523954731</v>
      </c>
      <c r="O3" s="80">
        <v>7191.5336769386713</v>
      </c>
      <c r="P3" s="80">
        <v>7534.8439876958864</v>
      </c>
      <c r="Q3" s="80">
        <v>8858.4529741481529</v>
      </c>
      <c r="R3" s="80">
        <v>7446.6883802085631</v>
      </c>
    </row>
    <row r="4" spans="1:18" ht="11.25" customHeight="1" x14ac:dyDescent="0.25">
      <c r="A4" s="56" t="s">
        <v>125</v>
      </c>
      <c r="B4" s="57" t="s">
        <v>126</v>
      </c>
      <c r="C4" s="3">
        <v>1411.1877578560297</v>
      </c>
      <c r="D4" s="3">
        <v>1617.6684524537814</v>
      </c>
      <c r="E4" s="3">
        <v>1925.8330876518196</v>
      </c>
      <c r="F4" s="3">
        <v>2321.4008691764038</v>
      </c>
      <c r="G4" s="3">
        <v>2411.3979784312601</v>
      </c>
      <c r="H4" s="3">
        <v>2903.4766140172405</v>
      </c>
      <c r="I4" s="3">
        <v>1774.5619285578769</v>
      </c>
      <c r="J4" s="3">
        <v>3825.1728475967893</v>
      </c>
      <c r="K4" s="3">
        <v>5741.1361958248954</v>
      </c>
      <c r="L4" s="3">
        <v>2468.8343211348997</v>
      </c>
      <c r="M4" s="3">
        <v>3866.6288975652005</v>
      </c>
      <c r="N4" s="3">
        <v>4621.905542908693</v>
      </c>
      <c r="O4" s="3">
        <v>4742.3930597180806</v>
      </c>
      <c r="P4" s="3">
        <v>4516.979685398298</v>
      </c>
      <c r="Q4" s="3">
        <v>5409.2942090820952</v>
      </c>
      <c r="R4" s="3">
        <v>4212.2212340700207</v>
      </c>
    </row>
    <row r="5" spans="1:18" ht="11.25" customHeight="1" x14ac:dyDescent="0.25">
      <c r="A5" s="59" t="s">
        <v>127</v>
      </c>
      <c r="B5" s="60" t="s">
        <v>128</v>
      </c>
      <c r="C5" s="2">
        <v>1308.6112485302265</v>
      </c>
      <c r="D5" s="2">
        <v>1509.2732445536881</v>
      </c>
      <c r="E5" s="2">
        <v>1807.151630571454</v>
      </c>
      <c r="F5" s="2">
        <v>2169.6631650663508</v>
      </c>
      <c r="G5" s="2">
        <v>2160.8096715125462</v>
      </c>
      <c r="H5" s="2">
        <v>2680.5092027490814</v>
      </c>
      <c r="I5" s="2">
        <v>1611.9248491092933</v>
      </c>
      <c r="J5" s="2">
        <v>3488.9150407605925</v>
      </c>
      <c r="K5" s="2">
        <v>5379.5645042455944</v>
      </c>
      <c r="L5" s="2">
        <v>2191.227442292894</v>
      </c>
      <c r="M5" s="2">
        <v>3559.5264358845716</v>
      </c>
      <c r="N5" s="2">
        <v>4331.8268867118104</v>
      </c>
      <c r="O5" s="2">
        <v>4449.1409102777243</v>
      </c>
      <c r="P5" s="2">
        <v>4169.1481945198311</v>
      </c>
      <c r="Q5" s="2">
        <v>5015.4445337014222</v>
      </c>
      <c r="R5" s="2">
        <v>3801.4155807112284</v>
      </c>
    </row>
    <row r="6" spans="1:18" ht="11.25" customHeight="1" x14ac:dyDescent="0.25">
      <c r="A6" s="61" t="s">
        <v>4</v>
      </c>
      <c r="B6" s="62" t="s">
        <v>5</v>
      </c>
      <c r="C6" s="1">
        <v>6.6634321016341064E-2</v>
      </c>
      <c r="D6" s="1">
        <v>4.7253977086659842E-2</v>
      </c>
      <c r="E6" s="1">
        <v>125.67568112256001</v>
      </c>
      <c r="F6" s="1">
        <v>171.0552337241362</v>
      </c>
      <c r="G6" s="1">
        <v>82.727803842065313</v>
      </c>
      <c r="H6" s="1">
        <v>22.300132626726118</v>
      </c>
      <c r="I6" s="1">
        <v>53.595897562883891</v>
      </c>
      <c r="J6" s="1">
        <v>90.997547632522853</v>
      </c>
      <c r="K6" s="1">
        <v>208.28342931958352</v>
      </c>
      <c r="L6" s="1">
        <v>143.64827599627228</v>
      </c>
      <c r="M6" s="1">
        <v>596.55454977372312</v>
      </c>
      <c r="N6" s="1">
        <v>384.22056253572117</v>
      </c>
      <c r="O6" s="1">
        <v>408.26770177510559</v>
      </c>
      <c r="P6" s="1">
        <v>289.23767999471283</v>
      </c>
      <c r="Q6" s="1">
        <v>139.73863385314701</v>
      </c>
      <c r="R6" s="1">
        <v>212.43225811453314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4.0949029742074963</v>
      </c>
      <c r="K7" s="1">
        <v>0</v>
      </c>
      <c r="L7" s="1">
        <v>0</v>
      </c>
      <c r="M7" s="1">
        <v>0</v>
      </c>
      <c r="N7" s="1">
        <v>0</v>
      </c>
      <c r="O7" s="1">
        <v>93.656637805346762</v>
      </c>
      <c r="P7" s="1">
        <v>68.357211955598245</v>
      </c>
      <c r="Q7" s="1">
        <v>3.0674973160378176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1236.4426416391666</v>
      </c>
      <c r="D8" s="1">
        <v>1487.0561981364347</v>
      </c>
      <c r="E8" s="1">
        <v>1645.1307443102139</v>
      </c>
      <c r="F8" s="1">
        <v>1926.9050936328565</v>
      </c>
      <c r="G8" s="1">
        <v>2023.8228841997307</v>
      </c>
      <c r="H8" s="1">
        <v>2607.0132082017872</v>
      </c>
      <c r="I8" s="1">
        <v>1393.6532712037219</v>
      </c>
      <c r="J8" s="1">
        <v>3146.2909891314061</v>
      </c>
      <c r="K8" s="1">
        <v>4960.7109779761977</v>
      </c>
      <c r="L8" s="1">
        <v>1857.2485380496507</v>
      </c>
      <c r="M8" s="1">
        <v>2793.2215774149936</v>
      </c>
      <c r="N8" s="1">
        <v>3774.73940801765</v>
      </c>
      <c r="O8" s="1">
        <v>3472.5421833970881</v>
      </c>
      <c r="P8" s="1">
        <v>3398.5704784009436</v>
      </c>
      <c r="Q8" s="1">
        <v>4550.9172387414028</v>
      </c>
      <c r="R8" s="1">
        <v>3293.9687109425777</v>
      </c>
    </row>
    <row r="9" spans="1:18" ht="11.25" customHeight="1" x14ac:dyDescent="0.25">
      <c r="A9" s="61" t="s">
        <v>10</v>
      </c>
      <c r="B9" s="62" t="s">
        <v>11</v>
      </c>
      <c r="C9" s="1">
        <v>72.101972570043415</v>
      </c>
      <c r="D9" s="1">
        <v>22.169792440166688</v>
      </c>
      <c r="E9" s="1">
        <v>36.345205138680001</v>
      </c>
      <c r="F9" s="1">
        <v>71.702837709357865</v>
      </c>
      <c r="G9" s="1">
        <v>54.258983470750181</v>
      </c>
      <c r="H9" s="1">
        <v>51.195861920567815</v>
      </c>
      <c r="I9" s="1">
        <v>164.67568034268737</v>
      </c>
      <c r="J9" s="1">
        <v>247.53160102245599</v>
      </c>
      <c r="K9" s="1">
        <v>210.57009694981264</v>
      </c>
      <c r="L9" s="1">
        <v>190.33062824697109</v>
      </c>
      <c r="M9" s="1">
        <v>169.75030869585504</v>
      </c>
      <c r="N9" s="1">
        <v>172.86691615843941</v>
      </c>
      <c r="O9" s="1">
        <v>474.67438730018353</v>
      </c>
      <c r="P9" s="1">
        <v>412.98282416857631</v>
      </c>
      <c r="Q9" s="1">
        <v>321.72116379083479</v>
      </c>
      <c r="R9" s="1">
        <v>295.01461165411791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0.8020835044885245</v>
      </c>
      <c r="H10" s="2">
        <v>0.32102777648451913</v>
      </c>
      <c r="I10" s="2">
        <v>0.10340571099312218</v>
      </c>
      <c r="J10" s="2">
        <v>0</v>
      </c>
      <c r="K10" s="2">
        <v>1.0713467417326785</v>
      </c>
      <c r="L10" s="2">
        <v>0</v>
      </c>
      <c r="M10" s="2">
        <v>0</v>
      </c>
      <c r="N10" s="2">
        <v>0</v>
      </c>
      <c r="O10" s="2">
        <v>0.46111201358397486</v>
      </c>
      <c r="P10" s="2">
        <v>0.35744078474252738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102.57650932580337</v>
      </c>
      <c r="D11" s="2">
        <v>108.3952079000933</v>
      </c>
      <c r="E11" s="2">
        <v>118.68145708036565</v>
      </c>
      <c r="F11" s="2">
        <v>151.73770411005324</v>
      </c>
      <c r="G11" s="2">
        <v>249.78622341422516</v>
      </c>
      <c r="H11" s="2">
        <v>222.6463834916745</v>
      </c>
      <c r="I11" s="2">
        <v>162.53367373759031</v>
      </c>
      <c r="J11" s="2">
        <v>336.25780683619678</v>
      </c>
      <c r="K11" s="2">
        <v>359.53851843626899</v>
      </c>
      <c r="L11" s="2">
        <v>277.01302982585253</v>
      </c>
      <c r="M11" s="2">
        <v>306.80548965925129</v>
      </c>
      <c r="N11" s="2">
        <v>289.23022530374197</v>
      </c>
      <c r="O11" s="2">
        <v>282.03472094542064</v>
      </c>
      <c r="P11" s="2">
        <v>342.61081994255557</v>
      </c>
      <c r="Q11" s="2">
        <v>387.83049950727923</v>
      </c>
      <c r="R11" s="2">
        <v>405.14461602632883</v>
      </c>
    </row>
    <row r="12" spans="1:18" ht="11.25" customHeight="1" x14ac:dyDescent="0.25">
      <c r="A12" s="61" t="s">
        <v>14</v>
      </c>
      <c r="B12" s="62" t="s">
        <v>15</v>
      </c>
      <c r="C12" s="1">
        <v>102.57650932580337</v>
      </c>
      <c r="D12" s="1">
        <v>108.3952079000933</v>
      </c>
      <c r="E12" s="1">
        <v>118.68145708036565</v>
      </c>
      <c r="F12" s="1">
        <v>151.73770411005324</v>
      </c>
      <c r="G12" s="1">
        <v>249.78622341422516</v>
      </c>
      <c r="H12" s="1">
        <v>222.6463834916745</v>
      </c>
      <c r="I12" s="1">
        <v>162.53367373759031</v>
      </c>
      <c r="J12" s="1">
        <v>336.25780683619678</v>
      </c>
      <c r="K12" s="1">
        <v>359.53851843626899</v>
      </c>
      <c r="L12" s="1">
        <v>277.01302982585253</v>
      </c>
      <c r="M12" s="1">
        <v>306.80548965925129</v>
      </c>
      <c r="N12" s="1">
        <v>289.23022530374197</v>
      </c>
      <c r="O12" s="1">
        <v>282.03472094542064</v>
      </c>
      <c r="P12" s="1">
        <v>342.61081994255557</v>
      </c>
      <c r="Q12" s="1">
        <v>387.83049950727923</v>
      </c>
      <c r="R12" s="1">
        <v>405.14461602632883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0.96182640129931618</v>
      </c>
      <c r="L14" s="2">
        <v>0.59384901615296093</v>
      </c>
      <c r="M14" s="2">
        <v>0.29697202137757389</v>
      </c>
      <c r="N14" s="2">
        <v>0.84843089314059827</v>
      </c>
      <c r="O14" s="2">
        <v>10.756316481351673</v>
      </c>
      <c r="P14" s="2">
        <v>4.8632301511687253</v>
      </c>
      <c r="Q14" s="2">
        <v>6.0191758733935066</v>
      </c>
      <c r="R14" s="2">
        <v>5.6610373324638266</v>
      </c>
    </row>
    <row r="15" spans="1:18" ht="11.25" customHeight="1" x14ac:dyDescent="0.25">
      <c r="A15" s="63" t="s">
        <v>131</v>
      </c>
      <c r="B15" s="57" t="s">
        <v>132</v>
      </c>
      <c r="C15" s="3">
        <v>202.26709649127724</v>
      </c>
      <c r="D15" s="3">
        <v>200.00623430684374</v>
      </c>
      <c r="E15" s="3">
        <v>249.63586390976357</v>
      </c>
      <c r="F15" s="3">
        <v>395.84894101197028</v>
      </c>
      <c r="G15" s="3">
        <v>645.93136904985727</v>
      </c>
      <c r="H15" s="3">
        <v>465.45562234435334</v>
      </c>
      <c r="I15" s="3">
        <v>270.32672919650201</v>
      </c>
      <c r="J15" s="3">
        <v>1354.794814365385</v>
      </c>
      <c r="K15" s="3">
        <v>1879.0005402529018</v>
      </c>
      <c r="L15" s="3">
        <v>1492.6644735069935</v>
      </c>
      <c r="M15" s="3">
        <v>1983.0175392319554</v>
      </c>
      <c r="N15" s="3">
        <v>2160.9176852556279</v>
      </c>
      <c r="O15" s="3">
        <v>2369.1726512202467</v>
      </c>
      <c r="P15" s="3">
        <v>2856.7711891929675</v>
      </c>
      <c r="Q15" s="3">
        <v>3366.3064032994548</v>
      </c>
      <c r="R15" s="3">
        <v>3209.1500927797633</v>
      </c>
    </row>
    <row r="16" spans="1:18" ht="11.25" customHeight="1" x14ac:dyDescent="0.25">
      <c r="A16" s="59" t="s">
        <v>20</v>
      </c>
      <c r="B16" s="60" t="s">
        <v>21</v>
      </c>
      <c r="C16" s="2">
        <v>0.21215368053171235</v>
      </c>
      <c r="D16" s="2">
        <v>0.45043710768223533</v>
      </c>
      <c r="E16" s="2">
        <v>32.751722255849295</v>
      </c>
      <c r="F16" s="2">
        <v>23.225432731400517</v>
      </c>
      <c r="G16" s="2">
        <v>48.784359660406452</v>
      </c>
      <c r="H16" s="2">
        <v>9.9506611509494487</v>
      </c>
      <c r="I16" s="2">
        <v>1.16737709894533</v>
      </c>
      <c r="J16" s="2">
        <v>13.988822997403895</v>
      </c>
      <c r="K16" s="2">
        <v>189.96136248187003</v>
      </c>
      <c r="L16" s="2">
        <v>32.648381408949881</v>
      </c>
      <c r="M16" s="2">
        <v>57.814167188040052</v>
      </c>
      <c r="N16" s="2">
        <v>63.340601806362187</v>
      </c>
      <c r="O16" s="2">
        <v>161.25464194587141</v>
      </c>
      <c r="P16" s="2">
        <v>149.53886915417894</v>
      </c>
      <c r="Q16" s="2">
        <v>167.58895411911863</v>
      </c>
      <c r="R16" s="2">
        <v>194.81213166006353</v>
      </c>
    </row>
    <row r="17" spans="1:18" ht="11.25" customHeight="1" x14ac:dyDescent="0.25">
      <c r="A17" s="64" t="s">
        <v>23</v>
      </c>
      <c r="B17" s="60" t="s">
        <v>24</v>
      </c>
      <c r="C17" s="2">
        <v>1.4692611834557689</v>
      </c>
      <c r="D17" s="2">
        <v>19.032005972317677</v>
      </c>
      <c r="E17" s="2">
        <v>3.3186572478101737</v>
      </c>
      <c r="F17" s="2">
        <v>0.80892803787404954</v>
      </c>
      <c r="G17" s="2">
        <v>5.8486331098344904</v>
      </c>
      <c r="H17" s="2">
        <v>3.706673556138981</v>
      </c>
      <c r="I17" s="2">
        <v>3.1662810530801093</v>
      </c>
      <c r="J17" s="2">
        <v>2.9676803137614844</v>
      </c>
      <c r="K17" s="2">
        <v>4.6571301461037349</v>
      </c>
      <c r="L17" s="2">
        <v>0.29655821633513385</v>
      </c>
      <c r="M17" s="2">
        <v>0.99161901644577322</v>
      </c>
      <c r="N17" s="2">
        <v>2.4599459066070057</v>
      </c>
      <c r="O17" s="2">
        <v>2.8693932783622058</v>
      </c>
      <c r="P17" s="2">
        <v>2.0871325691763718</v>
      </c>
      <c r="Q17" s="2">
        <v>2.4060546796132893</v>
      </c>
      <c r="R17" s="2">
        <v>2.1969434144070341</v>
      </c>
    </row>
    <row r="18" spans="1:18" ht="11.25" customHeight="1" x14ac:dyDescent="0.25">
      <c r="A18" s="65" t="s">
        <v>133</v>
      </c>
      <c r="B18" s="60" t="s">
        <v>22</v>
      </c>
      <c r="C18" s="2">
        <v>200.58568162728977</v>
      </c>
      <c r="D18" s="2">
        <v>180.52379122684383</v>
      </c>
      <c r="E18" s="2">
        <v>213.5654844061041</v>
      </c>
      <c r="F18" s="2">
        <v>371.81458024269568</v>
      </c>
      <c r="G18" s="2">
        <v>591.29837627961626</v>
      </c>
      <c r="H18" s="2">
        <v>451.79828763726493</v>
      </c>
      <c r="I18" s="2">
        <v>265.99307104447655</v>
      </c>
      <c r="J18" s="2">
        <v>1337.8383110542195</v>
      </c>
      <c r="K18" s="2">
        <v>1684.382047624928</v>
      </c>
      <c r="L18" s="2">
        <v>1459.7195338817085</v>
      </c>
      <c r="M18" s="2">
        <v>1924.2117530274695</v>
      </c>
      <c r="N18" s="2">
        <v>2095.1171375426588</v>
      </c>
      <c r="O18" s="2">
        <v>2205.0486159960133</v>
      </c>
      <c r="P18" s="2">
        <v>2705.1451874696122</v>
      </c>
      <c r="Q18" s="2">
        <v>3196.3113945007231</v>
      </c>
      <c r="R18" s="2">
        <v>3012.1410177052926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84.341668451127219</v>
      </c>
      <c r="D20" s="3">
        <v>95.091576723086916</v>
      </c>
      <c r="E20" s="3">
        <v>51.074741494896529</v>
      </c>
      <c r="F20" s="3">
        <v>5.5621120199856131</v>
      </c>
      <c r="G20" s="3">
        <v>52.924995649720152</v>
      </c>
      <c r="H20" s="3">
        <v>84.746143274152459</v>
      </c>
      <c r="I20" s="3">
        <v>66.705980354331601</v>
      </c>
      <c r="J20" s="3">
        <v>81.730410726925882</v>
      </c>
      <c r="K20" s="3">
        <v>113.2439089041809</v>
      </c>
      <c r="L20" s="3">
        <v>96.303521374329904</v>
      </c>
      <c r="M20" s="3">
        <v>68.029891178267803</v>
      </c>
      <c r="N20" s="3">
        <v>156.44342423115202</v>
      </c>
      <c r="O20" s="3">
        <v>79.967966000343765</v>
      </c>
      <c r="P20" s="3">
        <v>161.0931131046213</v>
      </c>
      <c r="Q20" s="3">
        <v>82.852361766602584</v>
      </c>
      <c r="R20" s="3">
        <v>25.31705335877929</v>
      </c>
    </row>
    <row r="21" spans="1:18" ht="11.25" customHeight="1" x14ac:dyDescent="0.25">
      <c r="A21" s="53" t="s">
        <v>29</v>
      </c>
      <c r="B21" s="54" t="s">
        <v>30</v>
      </c>
      <c r="C21" s="80">
        <v>6611.6183587440628</v>
      </c>
      <c r="D21" s="80">
        <v>6422.1922325051937</v>
      </c>
      <c r="E21" s="80">
        <v>6951.1935650821315</v>
      </c>
      <c r="F21" s="80">
        <v>7280.8199040285608</v>
      </c>
      <c r="G21" s="80">
        <v>7649.0229434265875</v>
      </c>
      <c r="H21" s="80">
        <v>8057.4724306151056</v>
      </c>
      <c r="I21" s="80">
        <v>6299.2855390497307</v>
      </c>
      <c r="J21" s="80">
        <v>7405.653430151473</v>
      </c>
      <c r="K21" s="80">
        <v>8238.1954852837553</v>
      </c>
      <c r="L21" s="80">
        <v>9218.8765686797833</v>
      </c>
      <c r="M21" s="80">
        <v>9692.5625169173945</v>
      </c>
      <c r="N21" s="80">
        <v>9644.8796200604174</v>
      </c>
      <c r="O21" s="80">
        <v>8522.3607378058405</v>
      </c>
      <c r="P21" s="80">
        <v>6628.4340912227699</v>
      </c>
      <c r="Q21" s="80">
        <v>6731.7698760379371</v>
      </c>
      <c r="R21" s="80">
        <v>8651.3750194700988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7.2866757603288086</v>
      </c>
      <c r="Q22" s="3">
        <v>7.2815012701623267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7.2866757603288086</v>
      </c>
      <c r="Q23" s="2">
        <v>7.2815012701623267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7.2866757603288086</v>
      </c>
      <c r="Q24" s="1">
        <v>7.2815012701623267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6611.6183587440628</v>
      </c>
      <c r="D30" s="3">
        <v>6422.1922325051937</v>
      </c>
      <c r="E30" s="3">
        <v>6951.1935650821315</v>
      </c>
      <c r="F30" s="3">
        <v>7280.8199040285608</v>
      </c>
      <c r="G30" s="3">
        <v>7649.0229434265875</v>
      </c>
      <c r="H30" s="3">
        <v>8057.4724306151056</v>
      </c>
      <c r="I30" s="3">
        <v>6299.2855390497307</v>
      </c>
      <c r="J30" s="3">
        <v>7405.653430151473</v>
      </c>
      <c r="K30" s="3">
        <v>8238.1954852837553</v>
      </c>
      <c r="L30" s="3">
        <v>9218.8765686797833</v>
      </c>
      <c r="M30" s="3">
        <v>9692.5625169173945</v>
      </c>
      <c r="N30" s="3">
        <v>9644.8796200604174</v>
      </c>
      <c r="O30" s="3">
        <v>8522.3607378058405</v>
      </c>
      <c r="P30" s="3">
        <v>6621.1474154624411</v>
      </c>
      <c r="Q30" s="3">
        <v>6724.488374767775</v>
      </c>
      <c r="R30" s="3">
        <v>8651.3750194700988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1263.7957431606396</v>
      </c>
      <c r="D34" s="2">
        <v>1200.1582891192788</v>
      </c>
      <c r="E34" s="2">
        <v>1489.4609923502603</v>
      </c>
      <c r="F34" s="2">
        <v>1248.1458757212051</v>
      </c>
      <c r="G34" s="2">
        <v>1107.4967025900894</v>
      </c>
      <c r="H34" s="2">
        <v>1004.5734958140965</v>
      </c>
      <c r="I34" s="2">
        <v>978.49077875998125</v>
      </c>
      <c r="J34" s="2">
        <v>891.67901750841577</v>
      </c>
      <c r="K34" s="2">
        <v>770.82290277058939</v>
      </c>
      <c r="L34" s="2">
        <v>697.16986367029222</v>
      </c>
      <c r="M34" s="2">
        <v>720.26968475045066</v>
      </c>
      <c r="N34" s="2">
        <v>612.83050735517349</v>
      </c>
      <c r="O34" s="2">
        <v>538.60543670296329</v>
      </c>
      <c r="P34" s="2">
        <v>462.51509574356794</v>
      </c>
      <c r="Q34" s="2">
        <v>398.50362068888433</v>
      </c>
      <c r="R34" s="2">
        <v>581.91258423885915</v>
      </c>
    </row>
    <row r="35" spans="1:18" ht="11.25" customHeight="1" x14ac:dyDescent="0.25">
      <c r="A35" s="59" t="s">
        <v>145</v>
      </c>
      <c r="B35" s="60" t="s">
        <v>146</v>
      </c>
      <c r="C35" s="2">
        <v>0.19920102872164408</v>
      </c>
      <c r="D35" s="2">
        <v>0.62490208358410881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0.19920102872164408</v>
      </c>
      <c r="D36" s="1">
        <v>0.62490208358410881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1.113620227475796</v>
      </c>
      <c r="P38" s="2">
        <v>0</v>
      </c>
      <c r="Q38" s="2">
        <v>0</v>
      </c>
      <c r="R38" s="2">
        <v>0.59233078456901067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1.113620227475796</v>
      </c>
      <c r="P41" s="1">
        <v>0</v>
      </c>
      <c r="Q41" s="1">
        <v>0</v>
      </c>
      <c r="R41" s="1">
        <v>0.59233078456901067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1883.2165770987008</v>
      </c>
      <c r="D43" s="2">
        <v>2477.4062101031577</v>
      </c>
      <c r="E43" s="2">
        <v>2179.6131549548154</v>
      </c>
      <c r="F43" s="2">
        <v>1944.5133649482368</v>
      </c>
      <c r="G43" s="2">
        <v>1875.6057988953189</v>
      </c>
      <c r="H43" s="2">
        <v>2448.406325873777</v>
      </c>
      <c r="I43" s="2">
        <v>2035.0205097759965</v>
      </c>
      <c r="J43" s="2">
        <v>2435.2331860603686</v>
      </c>
      <c r="K43" s="2">
        <v>2810.7295841575178</v>
      </c>
      <c r="L43" s="2">
        <v>2686.6004393060398</v>
      </c>
      <c r="M43" s="2">
        <v>2634.122181032189</v>
      </c>
      <c r="N43" s="2">
        <v>2283.0689432481504</v>
      </c>
      <c r="O43" s="2">
        <v>2100.4074347010792</v>
      </c>
      <c r="P43" s="2">
        <v>2008.2379625373067</v>
      </c>
      <c r="Q43" s="2">
        <v>1860.1947059705749</v>
      </c>
      <c r="R43" s="2">
        <v>2017.4141351480021</v>
      </c>
    </row>
    <row r="44" spans="1:18" ht="11.25" customHeight="1" x14ac:dyDescent="0.25">
      <c r="A44" s="59" t="s">
        <v>149</v>
      </c>
      <c r="B44" s="60" t="s">
        <v>59</v>
      </c>
      <c r="C44" s="2">
        <v>3421.4038521693851</v>
      </c>
      <c r="D44" s="2">
        <v>2588.3281819222684</v>
      </c>
      <c r="E44" s="2">
        <v>3113.2870828262653</v>
      </c>
      <c r="F44" s="2">
        <v>3795.992087653281</v>
      </c>
      <c r="G44" s="2">
        <v>4347.8118907833959</v>
      </c>
      <c r="H44" s="2">
        <v>3439.6849797749692</v>
      </c>
      <c r="I44" s="2">
        <v>3055.1708010143466</v>
      </c>
      <c r="J44" s="2">
        <v>3763.3842698542189</v>
      </c>
      <c r="K44" s="2">
        <v>4075.4194704995671</v>
      </c>
      <c r="L44" s="2">
        <v>3375.8847587025884</v>
      </c>
      <c r="M44" s="2">
        <v>2620.8089499358989</v>
      </c>
      <c r="N44" s="2">
        <v>2267.0281117425425</v>
      </c>
      <c r="O44" s="2">
        <v>1489.8675450813457</v>
      </c>
      <c r="P44" s="2">
        <v>1182.463453224701</v>
      </c>
      <c r="Q44" s="2">
        <v>882.81542143687489</v>
      </c>
      <c r="R44" s="2">
        <v>1154.1757789010526</v>
      </c>
    </row>
    <row r="45" spans="1:18" ht="11.25" customHeight="1" x14ac:dyDescent="0.25">
      <c r="A45" s="59" t="s">
        <v>150</v>
      </c>
      <c r="B45" s="60" t="s">
        <v>151</v>
      </c>
      <c r="C45" s="2">
        <v>43.002985286615555</v>
      </c>
      <c r="D45" s="2">
        <v>155.67464927690392</v>
      </c>
      <c r="E45" s="2">
        <v>168.83233495079105</v>
      </c>
      <c r="F45" s="2">
        <v>292.16857570583744</v>
      </c>
      <c r="G45" s="2">
        <v>318.10855115778315</v>
      </c>
      <c r="H45" s="2">
        <v>1164.8076291522634</v>
      </c>
      <c r="I45" s="2">
        <v>230.60344949940631</v>
      </c>
      <c r="J45" s="2">
        <v>315.35695672847038</v>
      </c>
      <c r="K45" s="2">
        <v>581.22352785608041</v>
      </c>
      <c r="L45" s="2">
        <v>2459.2215070008624</v>
      </c>
      <c r="M45" s="2">
        <v>3717.3617011988549</v>
      </c>
      <c r="N45" s="2">
        <v>4481.9520577145504</v>
      </c>
      <c r="O45" s="2">
        <v>4392.3667010929757</v>
      </c>
      <c r="P45" s="2">
        <v>2967.9309039568652</v>
      </c>
      <c r="Q45" s="2">
        <v>3582.974626671441</v>
      </c>
      <c r="R45" s="2">
        <v>4897.280190397616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43.002985286615555</v>
      </c>
      <c r="D49" s="1">
        <v>155.67464927690392</v>
      </c>
      <c r="E49" s="1">
        <v>168.83233495079105</v>
      </c>
      <c r="F49" s="1">
        <v>282.94458390220041</v>
      </c>
      <c r="G49" s="1">
        <v>312.78627065561386</v>
      </c>
      <c r="H49" s="1">
        <v>1073.830428129927</v>
      </c>
      <c r="I49" s="1">
        <v>230.60344949940631</v>
      </c>
      <c r="J49" s="1">
        <v>315.35695672847038</v>
      </c>
      <c r="K49" s="1">
        <v>567.82798600215949</v>
      </c>
      <c r="L49" s="1">
        <v>2459.2215070008624</v>
      </c>
      <c r="M49" s="1">
        <v>3717.3617011988549</v>
      </c>
      <c r="N49" s="1">
        <v>4481.9520577145504</v>
      </c>
      <c r="O49" s="1">
        <v>4392.3667010929757</v>
      </c>
      <c r="P49" s="1">
        <v>2967.9309039568652</v>
      </c>
      <c r="Q49" s="1">
        <v>3577.2446417889937</v>
      </c>
      <c r="R49" s="1">
        <v>4892.5227664687418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9.223991803637027</v>
      </c>
      <c r="G51" s="1">
        <v>5.3222805021692663</v>
      </c>
      <c r="H51" s="1">
        <v>90.977201022336317</v>
      </c>
      <c r="I51" s="1">
        <v>0</v>
      </c>
      <c r="J51" s="1">
        <v>0</v>
      </c>
      <c r="K51" s="1">
        <v>13.395541853920895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5.7299848824473649</v>
      </c>
      <c r="R51" s="1">
        <v>4.7574239288738038</v>
      </c>
    </row>
    <row r="52" spans="1:18" ht="11.25" customHeight="1" x14ac:dyDescent="0.25">
      <c r="A52" s="53" t="s">
        <v>72</v>
      </c>
      <c r="B52" s="54" t="s">
        <v>73</v>
      </c>
      <c r="C52" s="80">
        <v>19387.683165895458</v>
      </c>
      <c r="D52" s="80">
        <v>21260.727591936589</v>
      </c>
      <c r="E52" s="80">
        <v>19258.98444812679</v>
      </c>
      <c r="F52" s="80">
        <v>21991.184999332643</v>
      </c>
      <c r="G52" s="80">
        <v>20602.886826912574</v>
      </c>
      <c r="H52" s="80">
        <v>22399.459779869758</v>
      </c>
      <c r="I52" s="80">
        <v>19610.263317726301</v>
      </c>
      <c r="J52" s="80">
        <v>18403.405657815747</v>
      </c>
      <c r="K52" s="80">
        <v>19663.409889676113</v>
      </c>
      <c r="L52" s="80">
        <v>15040.83305651626</v>
      </c>
      <c r="M52" s="80">
        <v>16136.785875183665</v>
      </c>
      <c r="N52" s="80">
        <v>15447.243398315386</v>
      </c>
      <c r="O52" s="80">
        <v>16076.75198736522</v>
      </c>
      <c r="P52" s="80">
        <v>16704.941470706352</v>
      </c>
      <c r="Q52" s="80">
        <v>16356.066385798056</v>
      </c>
      <c r="R52" s="80">
        <v>14475.235105529384</v>
      </c>
    </row>
    <row r="53" spans="1:18" ht="11.25" customHeight="1" x14ac:dyDescent="0.25">
      <c r="A53" s="56" t="s">
        <v>74</v>
      </c>
      <c r="B53" s="57" t="s">
        <v>75</v>
      </c>
      <c r="C53" s="3">
        <v>19381.176239431683</v>
      </c>
      <c r="D53" s="3">
        <v>21253.031542839526</v>
      </c>
      <c r="E53" s="3">
        <v>19249.010409606315</v>
      </c>
      <c r="F53" s="3">
        <v>21985.648012671671</v>
      </c>
      <c r="G53" s="3">
        <v>20595.216394605555</v>
      </c>
      <c r="H53" s="3">
        <v>22393.441077020459</v>
      </c>
      <c r="I53" s="3">
        <v>19607.390426458715</v>
      </c>
      <c r="J53" s="3">
        <v>18401.610486004192</v>
      </c>
      <c r="K53" s="3">
        <v>19663.409889676113</v>
      </c>
      <c r="L53" s="3">
        <v>15033.830719301855</v>
      </c>
      <c r="M53" s="3">
        <v>16130.70939615649</v>
      </c>
      <c r="N53" s="3">
        <v>15441.664143318643</v>
      </c>
      <c r="O53" s="3">
        <v>16071.445915600645</v>
      </c>
      <c r="P53" s="3">
        <v>16702.303951343561</v>
      </c>
      <c r="Q53" s="3">
        <v>16347.580871422595</v>
      </c>
      <c r="R53" s="3">
        <v>14404.513986183785</v>
      </c>
    </row>
    <row r="54" spans="1:18" ht="11.25" customHeight="1" x14ac:dyDescent="0.25">
      <c r="A54" s="56" t="s">
        <v>152</v>
      </c>
      <c r="B54" s="57" t="s">
        <v>153</v>
      </c>
      <c r="C54" s="3">
        <v>6.5069264637733237</v>
      </c>
      <c r="D54" s="3">
        <v>7.6960490970624518</v>
      </c>
      <c r="E54" s="3">
        <v>9.9740385204757374</v>
      </c>
      <c r="F54" s="3">
        <v>5.5369866609732226</v>
      </c>
      <c r="G54" s="3">
        <v>7.6704323070196843</v>
      </c>
      <c r="H54" s="3">
        <v>6.0187028492974912</v>
      </c>
      <c r="I54" s="3">
        <v>2.872891267586335</v>
      </c>
      <c r="J54" s="3">
        <v>1.7951718115551256</v>
      </c>
      <c r="K54" s="3">
        <v>0</v>
      </c>
      <c r="L54" s="3">
        <v>7.0023372144046876</v>
      </c>
      <c r="M54" s="3">
        <v>6.0764790271754947</v>
      </c>
      <c r="N54" s="3">
        <v>5.5792549967420504</v>
      </c>
      <c r="O54" s="3">
        <v>5.306071764574587</v>
      </c>
      <c r="P54" s="3">
        <v>2.6375193627904614</v>
      </c>
      <c r="Q54" s="3">
        <v>8.4855143754615483</v>
      </c>
      <c r="R54" s="3">
        <v>70.721119345598126</v>
      </c>
    </row>
    <row r="55" spans="1:18" ht="11.25" customHeight="1" x14ac:dyDescent="0.25">
      <c r="A55" s="59" t="s">
        <v>76</v>
      </c>
      <c r="B55" s="60" t="s">
        <v>77</v>
      </c>
      <c r="C55" s="2">
        <v>6.5069264637733237</v>
      </c>
      <c r="D55" s="2">
        <v>7.6960490970624518</v>
      </c>
      <c r="E55" s="2">
        <v>9.9740385204757374</v>
      </c>
      <c r="F55" s="2">
        <v>5.5369866609732226</v>
      </c>
      <c r="G55" s="2">
        <v>7.6704323070196843</v>
      </c>
      <c r="H55" s="2">
        <v>6.0187028492974912</v>
      </c>
      <c r="I55" s="2">
        <v>2.872891267586335</v>
      </c>
      <c r="J55" s="2">
        <v>1.7951718115551256</v>
      </c>
      <c r="K55" s="2">
        <v>0</v>
      </c>
      <c r="L55" s="2">
        <v>7.0023372144046876</v>
      </c>
      <c r="M55" s="2">
        <v>6.0764790271754947</v>
      </c>
      <c r="N55" s="2">
        <v>5.5792549967420504</v>
      </c>
      <c r="O55" s="2">
        <v>5.306071764574587</v>
      </c>
      <c r="P55" s="2">
        <v>2.6375193627904614</v>
      </c>
      <c r="Q55" s="2">
        <v>7.0621158727024769</v>
      </c>
      <c r="R55" s="2">
        <v>15.591260849331656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1.4233985027590721</v>
      </c>
      <c r="R58" s="2">
        <v>55.129858496266465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20.643162975036002</v>
      </c>
      <c r="E59" s="80">
        <v>17.486340560891996</v>
      </c>
      <c r="F59" s="80">
        <v>73.682457846228004</v>
      </c>
      <c r="G59" s="80">
        <v>86.276513563631994</v>
      </c>
      <c r="H59" s="80">
        <v>242.36621812117579</v>
      </c>
      <c r="I59" s="80">
        <v>262.06208746794971</v>
      </c>
      <c r="J59" s="80">
        <v>68.80456182749316</v>
      </c>
      <c r="K59" s="80">
        <v>143.44247800423187</v>
      </c>
      <c r="L59" s="80">
        <v>205.30488735095335</v>
      </c>
      <c r="M59" s="80">
        <v>413.9924064609246</v>
      </c>
      <c r="N59" s="80">
        <v>1040.9970349333637</v>
      </c>
      <c r="O59" s="80">
        <v>1688.8260025022005</v>
      </c>
      <c r="P59" s="80">
        <v>1871.2969880607113</v>
      </c>
      <c r="Q59" s="80">
        <v>1202.5678250318465</v>
      </c>
      <c r="R59" s="80">
        <v>2068.8748265857803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41.909868000000003</v>
      </c>
      <c r="G60" s="3">
        <v>44.902651673880001</v>
      </c>
      <c r="H60" s="3">
        <v>201.10016161111008</v>
      </c>
      <c r="I60" s="3">
        <v>237.0070747400857</v>
      </c>
      <c r="J60" s="3">
        <v>37.571316227153162</v>
      </c>
      <c r="K60" s="3">
        <v>85.013658807203868</v>
      </c>
      <c r="L60" s="3">
        <v>149.57278938336535</v>
      </c>
      <c r="M60" s="3">
        <v>361.26400284628119</v>
      </c>
      <c r="N60" s="3">
        <v>985.97758433613262</v>
      </c>
      <c r="O60" s="3">
        <v>1534.2194133768157</v>
      </c>
      <c r="P60" s="3">
        <v>1743.5300422298701</v>
      </c>
      <c r="Q60" s="3">
        <v>1017.7735559142184</v>
      </c>
      <c r="R60" s="3">
        <v>1839.9918613438799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20.643162975036002</v>
      </c>
      <c r="E61" s="3">
        <v>17.486340560891996</v>
      </c>
      <c r="F61" s="3">
        <v>31.772589846228001</v>
      </c>
      <c r="G61" s="3">
        <v>41.373861889752</v>
      </c>
      <c r="H61" s="3">
        <v>41.266056510065702</v>
      </c>
      <c r="I61" s="3">
        <v>25.055012727863996</v>
      </c>
      <c r="J61" s="3">
        <v>31.233245600339998</v>
      </c>
      <c r="K61" s="3">
        <v>58.428819197027998</v>
      </c>
      <c r="L61" s="3">
        <v>55.732097967588004</v>
      </c>
      <c r="M61" s="3">
        <v>52.728403614643419</v>
      </c>
      <c r="N61" s="3">
        <v>55.019450597231149</v>
      </c>
      <c r="O61" s="3">
        <v>154.60658912538474</v>
      </c>
      <c r="P61" s="3">
        <v>127.76694583084125</v>
      </c>
      <c r="Q61" s="3">
        <v>184.79426911762818</v>
      </c>
      <c r="R61" s="3">
        <v>228.88296524190019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1.2320240869191863</v>
      </c>
      <c r="D64" s="82">
        <v>27.807216677280085</v>
      </c>
      <c r="E64" s="82">
        <v>23.08495175279991</v>
      </c>
      <c r="F64" s="82">
        <v>350.80872884264988</v>
      </c>
      <c r="G64" s="82">
        <v>954.59609578100515</v>
      </c>
      <c r="H64" s="82">
        <v>1973.7636845619807</v>
      </c>
      <c r="I64" s="82">
        <v>1649.0894578369177</v>
      </c>
      <c r="J64" s="82">
        <v>354.75523551507803</v>
      </c>
      <c r="K64" s="82">
        <v>1645.5753435664205</v>
      </c>
      <c r="L64" s="82">
        <v>1626.8211643576772</v>
      </c>
      <c r="M64" s="82">
        <v>2043.8072490167317</v>
      </c>
      <c r="N64" s="82">
        <v>2607.4158333721375</v>
      </c>
      <c r="O64" s="82">
        <v>1806.7173033354022</v>
      </c>
      <c r="P64" s="82">
        <v>2193.8227106225295</v>
      </c>
      <c r="Q64" s="82">
        <v>1851.2184971075162</v>
      </c>
      <c r="R64" s="82">
        <v>2599.47905737878</v>
      </c>
    </row>
    <row r="65" spans="1:18" ht="11.25" customHeight="1" x14ac:dyDescent="0.25">
      <c r="A65" s="72" t="s">
        <v>350</v>
      </c>
      <c r="B65" s="73" t="s">
        <v>83</v>
      </c>
      <c r="C65" s="83">
        <v>1.2320240869191863</v>
      </c>
      <c r="D65" s="83">
        <v>0.9370460332800935</v>
      </c>
      <c r="E65" s="83">
        <v>0.46915606079991451</v>
      </c>
      <c r="F65" s="83">
        <v>277.00501972274736</v>
      </c>
      <c r="G65" s="83">
        <v>895.47480022787295</v>
      </c>
      <c r="H65" s="83">
        <v>1914.1846008834395</v>
      </c>
      <c r="I65" s="83">
        <v>1608.4791500777583</v>
      </c>
      <c r="J65" s="83">
        <v>295.31489146039979</v>
      </c>
      <c r="K65" s="83">
        <v>1558.1440193822268</v>
      </c>
      <c r="L65" s="83">
        <v>1533.4034354140285</v>
      </c>
      <c r="M65" s="83">
        <v>1864.6525256743826</v>
      </c>
      <c r="N65" s="83">
        <v>2436.4089985623095</v>
      </c>
      <c r="O65" s="83">
        <v>1586.6213524282525</v>
      </c>
      <c r="P65" s="83">
        <v>2035.7970739669947</v>
      </c>
      <c r="Q65" s="83">
        <v>1634.3734000731592</v>
      </c>
      <c r="R65" s="83">
        <v>2346.4949185931159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0.33850831322538549</v>
      </c>
      <c r="G67" s="83">
        <v>0.21679206479959562</v>
      </c>
      <c r="H67" s="83">
        <v>0.37089985383801549</v>
      </c>
      <c r="I67" s="83">
        <v>0.45143742074874549</v>
      </c>
      <c r="J67" s="83">
        <v>0.62477637346156056</v>
      </c>
      <c r="K67" s="83">
        <v>0.35879656371445745</v>
      </c>
      <c r="L67" s="83">
        <v>6.8256100374214919</v>
      </c>
      <c r="M67" s="83">
        <v>6.4899713016997902</v>
      </c>
      <c r="N67" s="83">
        <v>7.4699168306859427</v>
      </c>
      <c r="O67" s="83">
        <v>7.7166037487041299</v>
      </c>
      <c r="P67" s="83">
        <v>8.217649757410415</v>
      </c>
      <c r="Q67" s="83">
        <v>12.92396670212492</v>
      </c>
      <c r="R67" s="83">
        <v>11.001691855046763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26.870170643999991</v>
      </c>
      <c r="E68" s="83">
        <v>22.615795691999995</v>
      </c>
      <c r="F68" s="83">
        <v>42.341903891999998</v>
      </c>
      <c r="G68" s="83">
        <v>54.591099047999997</v>
      </c>
      <c r="H68" s="83">
        <v>55.001416138247968</v>
      </c>
      <c r="I68" s="83">
        <v>33.274216188000004</v>
      </c>
      <c r="J68" s="83">
        <v>41.232401891999999</v>
      </c>
      <c r="K68" s="83">
        <v>78.293076263999993</v>
      </c>
      <c r="L68" s="83">
        <v>74.486060891999998</v>
      </c>
      <c r="M68" s="83">
        <v>80.859946590277204</v>
      </c>
      <c r="N68" s="83">
        <v>73.297882861186139</v>
      </c>
      <c r="O68" s="83">
        <v>196.41222077570561</v>
      </c>
      <c r="P68" s="83">
        <v>132.00726213065755</v>
      </c>
      <c r="Q68" s="83">
        <v>185.23918821252181</v>
      </c>
      <c r="R68" s="83">
        <v>223.11942737016662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31.123296914677173</v>
      </c>
      <c r="G69" s="83">
        <v>4.3134044403325635</v>
      </c>
      <c r="H69" s="83">
        <v>4.2067676864551711</v>
      </c>
      <c r="I69" s="83">
        <v>6.8846541504106424</v>
      </c>
      <c r="J69" s="83">
        <v>17.583165789216714</v>
      </c>
      <c r="K69" s="83">
        <v>8.779451356479397</v>
      </c>
      <c r="L69" s="83">
        <v>12.106058014227173</v>
      </c>
      <c r="M69" s="83">
        <v>91.804805450372271</v>
      </c>
      <c r="N69" s="83">
        <v>90.23903511795541</v>
      </c>
      <c r="O69" s="83">
        <v>15.967126382739856</v>
      </c>
      <c r="P69" s="83">
        <v>17.800724767466676</v>
      </c>
      <c r="Q69" s="83">
        <v>18.681942119710058</v>
      </c>
      <c r="R69" s="83">
        <v>18.863019560450621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2.5516531686411992</v>
      </c>
      <c r="K71" s="84">
        <v>2.5486660055959391</v>
      </c>
      <c r="L71" s="84">
        <v>2.5595520991549181</v>
      </c>
      <c r="M71" s="84">
        <v>5.0632964486684786</v>
      </c>
      <c r="N71" s="84">
        <v>5.0771824533343342</v>
      </c>
      <c r="O71" s="84">
        <v>5.0899638778829281</v>
      </c>
      <c r="P71" s="84">
        <v>4.3883559578275193</v>
      </c>
      <c r="Q71" s="84">
        <v>5.1172127978370643</v>
      </c>
      <c r="R71" s="84">
        <v>6.5996075748411362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31.123296914677173</v>
      </c>
      <c r="G73" s="84">
        <v>4.3134044403325635</v>
      </c>
      <c r="H73" s="84">
        <v>4.2067676864551711</v>
      </c>
      <c r="I73" s="84">
        <v>6.8846541504106424</v>
      </c>
      <c r="J73" s="84">
        <v>15.031512620575514</v>
      </c>
      <c r="K73" s="84">
        <v>6.2307853508834583</v>
      </c>
      <c r="L73" s="84">
        <v>9.546505915072256</v>
      </c>
      <c r="M73" s="84">
        <v>86.74150900170379</v>
      </c>
      <c r="N73" s="84">
        <v>85.16185266462108</v>
      </c>
      <c r="O73" s="84">
        <v>10.877162504856928</v>
      </c>
      <c r="P73" s="84">
        <v>13.412368809639155</v>
      </c>
      <c r="Q73" s="84">
        <v>13.564729321872996</v>
      </c>
      <c r="R73" s="84">
        <v>12.263411985609485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280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18718.811790564527</v>
      </c>
      <c r="D2" s="79">
        <v>18740.459820764845</v>
      </c>
      <c r="E2" s="79">
        <v>17966.007354584784</v>
      </c>
      <c r="F2" s="79">
        <v>18322.329076327998</v>
      </c>
      <c r="G2" s="79">
        <v>17993.290148590309</v>
      </c>
      <c r="H2" s="79">
        <v>18074.504468554609</v>
      </c>
      <c r="I2" s="79">
        <v>17485.57226067808</v>
      </c>
      <c r="J2" s="79">
        <v>18063.711027140263</v>
      </c>
      <c r="K2" s="79">
        <v>17471.280602016948</v>
      </c>
      <c r="L2" s="79">
        <v>14717.795130180517</v>
      </c>
      <c r="M2" s="79">
        <v>15500.790500649066</v>
      </c>
      <c r="N2" s="79">
        <v>15482.914293386892</v>
      </c>
      <c r="O2" s="79">
        <v>15078.827305043769</v>
      </c>
      <c r="P2" s="79">
        <v>14127.199741701694</v>
      </c>
      <c r="Q2" s="79">
        <v>13850.631277767618</v>
      </c>
      <c r="R2" s="79">
        <v>13928.269636783272</v>
      </c>
    </row>
    <row r="3" spans="1:18" ht="11.25" customHeight="1" x14ac:dyDescent="0.25">
      <c r="A3" s="53" t="s">
        <v>2</v>
      </c>
      <c r="B3" s="54" t="s">
        <v>3</v>
      </c>
      <c r="C3" s="80">
        <v>257.19317183071462</v>
      </c>
      <c r="D3" s="80">
        <v>287.74891122173648</v>
      </c>
      <c r="E3" s="80">
        <v>98.552189955728366</v>
      </c>
      <c r="F3" s="80">
        <v>86.022811049224543</v>
      </c>
      <c r="G3" s="80">
        <v>92.22465118338117</v>
      </c>
      <c r="H3" s="80">
        <v>62.924883705685524</v>
      </c>
      <c r="I3" s="80">
        <v>80.620399042704634</v>
      </c>
      <c r="J3" s="80">
        <v>23.458682440165955</v>
      </c>
      <c r="K3" s="80">
        <v>44.908651833266475</v>
      </c>
      <c r="L3" s="80">
        <v>61.950673256446969</v>
      </c>
      <c r="M3" s="80">
        <v>61.455278109987624</v>
      </c>
      <c r="N3" s="80">
        <v>23.452090159882395</v>
      </c>
      <c r="O3" s="80">
        <v>13.363195659954817</v>
      </c>
      <c r="P3" s="80">
        <v>31.838960492321309</v>
      </c>
      <c r="Q3" s="80">
        <v>24.973390751698815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249.57753446171901</v>
      </c>
      <c r="D4" s="3">
        <v>287.74891122173648</v>
      </c>
      <c r="E4" s="3">
        <v>98.552189955728366</v>
      </c>
      <c r="F4" s="3">
        <v>86.022811049224543</v>
      </c>
      <c r="G4" s="3">
        <v>92.22465118338117</v>
      </c>
      <c r="H4" s="3">
        <v>62.924883705685524</v>
      </c>
      <c r="I4" s="3">
        <v>80.620399042704634</v>
      </c>
      <c r="J4" s="3">
        <v>21.77740487288418</v>
      </c>
      <c r="K4" s="3">
        <v>44.908651833266475</v>
      </c>
      <c r="L4" s="3">
        <v>54.190679576819505</v>
      </c>
      <c r="M4" s="3">
        <v>57.212524102965496</v>
      </c>
      <c r="N4" s="3">
        <v>8.9787229451460497</v>
      </c>
      <c r="O4" s="3">
        <v>13.363195659954817</v>
      </c>
      <c r="P4" s="3">
        <v>12.778992766776174</v>
      </c>
      <c r="Q4" s="3">
        <v>24.973390751698815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239.20833234183334</v>
      </c>
      <c r="D5" s="2">
        <v>279.6204695187007</v>
      </c>
      <c r="E5" s="2">
        <v>94.052209790528366</v>
      </c>
      <c r="F5" s="2">
        <v>81.757081372629926</v>
      </c>
      <c r="G5" s="2">
        <v>92.22465118338117</v>
      </c>
      <c r="H5" s="2">
        <v>62.924883705685524</v>
      </c>
      <c r="I5" s="2">
        <v>80.620399042704634</v>
      </c>
      <c r="J5" s="2">
        <v>21.77740487288418</v>
      </c>
      <c r="K5" s="2">
        <v>44.908651833266475</v>
      </c>
      <c r="L5" s="2">
        <v>54.190679576819505</v>
      </c>
      <c r="M5" s="2">
        <v>57.212524102965496</v>
      </c>
      <c r="N5" s="2">
        <v>8.9787229451460497</v>
      </c>
      <c r="O5" s="2">
        <v>13.363195659954817</v>
      </c>
      <c r="P5" s="2">
        <v>11.201937316191625</v>
      </c>
      <c r="Q5" s="2">
        <v>24.973390751698815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239.20833234183334</v>
      </c>
      <c r="D8" s="1">
        <v>279.6204695187007</v>
      </c>
      <c r="E8" s="1">
        <v>94.052209790528366</v>
      </c>
      <c r="F8" s="1">
        <v>81.757081372629926</v>
      </c>
      <c r="G8" s="1">
        <v>92.22465118338117</v>
      </c>
      <c r="H8" s="1">
        <v>62.924883705685524</v>
      </c>
      <c r="I8" s="1">
        <v>80.620399042704634</v>
      </c>
      <c r="J8" s="1">
        <v>21.77740487288418</v>
      </c>
      <c r="K8" s="1">
        <v>44.908651833266475</v>
      </c>
      <c r="L8" s="1">
        <v>54.190679576819505</v>
      </c>
      <c r="M8" s="1">
        <v>57.212524102965496</v>
      </c>
      <c r="N8" s="1">
        <v>8.9787229451460497</v>
      </c>
      <c r="O8" s="1">
        <v>13.363195659954817</v>
      </c>
      <c r="P8" s="1">
        <v>11.201937316191625</v>
      </c>
      <c r="Q8" s="1">
        <v>24.973390751698815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10.369202119885667</v>
      </c>
      <c r="D11" s="2">
        <v>8.1284417030357545</v>
      </c>
      <c r="E11" s="2">
        <v>4.499980165199994</v>
      </c>
      <c r="F11" s="2">
        <v>4.2657296765946207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1.577055450584548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10.369202119885667</v>
      </c>
      <c r="D12" s="1">
        <v>8.1284417030357545</v>
      </c>
      <c r="E12" s="1">
        <v>4.499980165199994</v>
      </c>
      <c r="F12" s="1">
        <v>4.2657296765946207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1.577055450584548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0.13039551513063874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5.5218572385937366E-2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0.13039551513063874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5.5218572385937366E-2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7.485241853864955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1.6260589948958386</v>
      </c>
      <c r="K20" s="3">
        <v>0</v>
      </c>
      <c r="L20" s="3">
        <v>7.7599936796274651</v>
      </c>
      <c r="M20" s="3">
        <v>4.2427540070221257</v>
      </c>
      <c r="N20" s="3">
        <v>14.473367214736347</v>
      </c>
      <c r="O20" s="3">
        <v>0</v>
      </c>
      <c r="P20" s="3">
        <v>19.059967725545135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1649.2502057106433</v>
      </c>
      <c r="D21" s="80">
        <v>1574.5910316421428</v>
      </c>
      <c r="E21" s="80">
        <v>1321.6768319484031</v>
      </c>
      <c r="F21" s="80">
        <v>1199.7878831133626</v>
      </c>
      <c r="G21" s="80">
        <v>853.43478512876163</v>
      </c>
      <c r="H21" s="80">
        <v>782.86986019718483</v>
      </c>
      <c r="I21" s="80">
        <v>778.13526654812745</v>
      </c>
      <c r="J21" s="80">
        <v>770.48656457554875</v>
      </c>
      <c r="K21" s="80">
        <v>396.42383296116566</v>
      </c>
      <c r="L21" s="80">
        <v>485.86615000855215</v>
      </c>
      <c r="M21" s="80">
        <v>229.03355360032043</v>
      </c>
      <c r="N21" s="80">
        <v>208.0025545218698</v>
      </c>
      <c r="O21" s="80">
        <v>212.04263294268839</v>
      </c>
      <c r="P21" s="80">
        <v>218.96480579417954</v>
      </c>
      <c r="Q21" s="80">
        <v>174.14875240536111</v>
      </c>
      <c r="R21" s="80">
        <v>181.71367707284489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1649.2502057106433</v>
      </c>
      <c r="D30" s="3">
        <v>1574.5910316421428</v>
      </c>
      <c r="E30" s="3">
        <v>1321.6768319484031</v>
      </c>
      <c r="F30" s="3">
        <v>1199.7878831133626</v>
      </c>
      <c r="G30" s="3">
        <v>853.43478512876163</v>
      </c>
      <c r="H30" s="3">
        <v>782.86986019718483</v>
      </c>
      <c r="I30" s="3">
        <v>778.13526654812745</v>
      </c>
      <c r="J30" s="3">
        <v>770.48656457554875</v>
      </c>
      <c r="K30" s="3">
        <v>396.42383296116566</v>
      </c>
      <c r="L30" s="3">
        <v>485.86615000855215</v>
      </c>
      <c r="M30" s="3">
        <v>229.03355360032043</v>
      </c>
      <c r="N30" s="3">
        <v>208.0025545218698</v>
      </c>
      <c r="O30" s="3">
        <v>212.04263294268839</v>
      </c>
      <c r="P30" s="3">
        <v>218.96480579417954</v>
      </c>
      <c r="Q30" s="3">
        <v>174.14875240536111</v>
      </c>
      <c r="R30" s="3">
        <v>181.71367707284489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763.29009789540225</v>
      </c>
      <c r="D34" s="2">
        <v>777.35291249299337</v>
      </c>
      <c r="E34" s="2">
        <v>392.20173644648793</v>
      </c>
      <c r="F34" s="2">
        <v>466.06166106787907</v>
      </c>
      <c r="G34" s="2">
        <v>225.8524784371987</v>
      </c>
      <c r="H34" s="2">
        <v>205.93879586535107</v>
      </c>
      <c r="I34" s="2">
        <v>243.36326470782703</v>
      </c>
      <c r="J34" s="2">
        <v>187.42991201182838</v>
      </c>
      <c r="K34" s="2">
        <v>150.83345954624275</v>
      </c>
      <c r="L34" s="2">
        <v>102.16315165780802</v>
      </c>
      <c r="M34" s="2">
        <v>98.927200905275072</v>
      </c>
      <c r="N34" s="2">
        <v>98.889377181803852</v>
      </c>
      <c r="O34" s="2">
        <v>123.84274989672527</v>
      </c>
      <c r="P34" s="2">
        <v>121.70873215798822</v>
      </c>
      <c r="Q34" s="2">
        <v>107.21787802220459</v>
      </c>
      <c r="R34" s="2">
        <v>97.785717560906633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603.70126945822392</v>
      </c>
      <c r="D43" s="2">
        <v>613.65430279866837</v>
      </c>
      <c r="E43" s="2">
        <v>613.96037017098752</v>
      </c>
      <c r="F43" s="2">
        <v>645.79747161168143</v>
      </c>
      <c r="G43" s="2">
        <v>595.35158238743111</v>
      </c>
      <c r="H43" s="2">
        <v>312.56229651998854</v>
      </c>
      <c r="I43" s="2">
        <v>350.75284260373871</v>
      </c>
      <c r="J43" s="2">
        <v>495.80726818078574</v>
      </c>
      <c r="K43" s="2">
        <v>213.83874659457985</v>
      </c>
      <c r="L43" s="2">
        <v>215.63616971902994</v>
      </c>
      <c r="M43" s="2">
        <v>127.13540873965054</v>
      </c>
      <c r="N43" s="2">
        <v>106.17140890549443</v>
      </c>
      <c r="O43" s="2">
        <v>88.199883045963119</v>
      </c>
      <c r="P43" s="2">
        <v>94.458835370525208</v>
      </c>
      <c r="Q43" s="2">
        <v>66.930874383156521</v>
      </c>
      <c r="R43" s="2">
        <v>83.927959511938255</v>
      </c>
    </row>
    <row r="44" spans="1:18" ht="11.25" customHeight="1" x14ac:dyDescent="0.25">
      <c r="A44" s="59" t="s">
        <v>149</v>
      </c>
      <c r="B44" s="60" t="s">
        <v>59</v>
      </c>
      <c r="C44" s="2">
        <v>282.25883835701717</v>
      </c>
      <c r="D44" s="2">
        <v>183.58381635048079</v>
      </c>
      <c r="E44" s="2">
        <v>315.51472533092749</v>
      </c>
      <c r="F44" s="2">
        <v>87.928750433802264</v>
      </c>
      <c r="G44" s="2">
        <v>32.230724304131883</v>
      </c>
      <c r="H44" s="2">
        <v>264.3687678118452</v>
      </c>
      <c r="I44" s="2">
        <v>184.01915923656168</v>
      </c>
      <c r="J44" s="2">
        <v>87.249384382934622</v>
      </c>
      <c r="K44" s="2">
        <v>31.751626820343084</v>
      </c>
      <c r="L44" s="2">
        <v>168.0668286317142</v>
      </c>
      <c r="M44" s="2">
        <v>2.9709439553948411</v>
      </c>
      <c r="N44" s="2">
        <v>2.941768434571522</v>
      </c>
      <c r="O44" s="2">
        <v>0</v>
      </c>
      <c r="P44" s="2">
        <v>2.7972382656661288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16812.36841302317</v>
      </c>
      <c r="D52" s="80">
        <v>16878.119877900965</v>
      </c>
      <c r="E52" s="80">
        <v>16545.778332680653</v>
      </c>
      <c r="F52" s="80">
        <v>17036.51838216541</v>
      </c>
      <c r="G52" s="80">
        <v>17047.630712278165</v>
      </c>
      <c r="H52" s="80">
        <v>17228.709724651737</v>
      </c>
      <c r="I52" s="80">
        <v>16626.816595087246</v>
      </c>
      <c r="J52" s="80">
        <v>17269.765780124548</v>
      </c>
      <c r="K52" s="80">
        <v>17029.948117222517</v>
      </c>
      <c r="L52" s="80">
        <v>14169.978306915518</v>
      </c>
      <c r="M52" s="80">
        <v>15210.301668938757</v>
      </c>
      <c r="N52" s="80">
        <v>15251.459648705139</v>
      </c>
      <c r="O52" s="80">
        <v>14853.421476441126</v>
      </c>
      <c r="P52" s="80">
        <v>13876.395975415193</v>
      </c>
      <c r="Q52" s="80">
        <v>13651.509134610558</v>
      </c>
      <c r="R52" s="80">
        <v>13746.555959710427</v>
      </c>
    </row>
    <row r="53" spans="1:18" ht="11.25" customHeight="1" x14ac:dyDescent="0.25">
      <c r="A53" s="56" t="s">
        <v>74</v>
      </c>
      <c r="B53" s="57" t="s">
        <v>75</v>
      </c>
      <c r="C53" s="3">
        <v>16812.36841302317</v>
      </c>
      <c r="D53" s="3">
        <v>16878.119877900965</v>
      </c>
      <c r="E53" s="3">
        <v>16545.778332680653</v>
      </c>
      <c r="F53" s="3">
        <v>17036.51838216541</v>
      </c>
      <c r="G53" s="3">
        <v>17047.630712278165</v>
      </c>
      <c r="H53" s="3">
        <v>17228.709724651737</v>
      </c>
      <c r="I53" s="3">
        <v>16626.816595087246</v>
      </c>
      <c r="J53" s="3">
        <v>17269.765780124548</v>
      </c>
      <c r="K53" s="3">
        <v>17029.948117222517</v>
      </c>
      <c r="L53" s="3">
        <v>14169.978306915518</v>
      </c>
      <c r="M53" s="3">
        <v>15210.301668938757</v>
      </c>
      <c r="N53" s="3">
        <v>15251.459648705139</v>
      </c>
      <c r="O53" s="3">
        <v>14853.421476441126</v>
      </c>
      <c r="P53" s="3">
        <v>13876.395975415193</v>
      </c>
      <c r="Q53" s="3">
        <v>13651.509134610558</v>
      </c>
      <c r="R53" s="3">
        <v>13746.555959710427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1.8116064034499528</v>
      </c>
      <c r="G64" s="82">
        <v>0.76821049953587195</v>
      </c>
      <c r="H64" s="82">
        <v>1.1647098870663879</v>
      </c>
      <c r="I64" s="82">
        <v>1.2740217129603786</v>
      </c>
      <c r="J64" s="82">
        <v>5.3785648291713635</v>
      </c>
      <c r="K64" s="82">
        <v>3.8843621165947559</v>
      </c>
      <c r="L64" s="82">
        <v>3.3338489812298446</v>
      </c>
      <c r="M64" s="82">
        <v>4.1358986032603662</v>
      </c>
      <c r="N64" s="82">
        <v>5.4906376802953245</v>
      </c>
      <c r="O64" s="82">
        <v>4.8392933491547208</v>
      </c>
      <c r="P64" s="82">
        <v>6.5776539191745051</v>
      </c>
      <c r="Q64" s="82">
        <v>11.677603802555598</v>
      </c>
      <c r="R64" s="82">
        <v>12.027623422911878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1.2601046783630911</v>
      </c>
      <c r="G67" s="83">
        <v>0.69026772730880248</v>
      </c>
      <c r="H67" s="83">
        <v>1.1020998474775654</v>
      </c>
      <c r="I67" s="83">
        <v>1.1572924003044964</v>
      </c>
      <c r="J67" s="83">
        <v>5.1194796874352431</v>
      </c>
      <c r="K67" s="83">
        <v>3.7465738310096395</v>
      </c>
      <c r="L67" s="83">
        <v>3.1956665901799344</v>
      </c>
      <c r="M67" s="83">
        <v>3.2161582140465979</v>
      </c>
      <c r="N67" s="83">
        <v>4.200005298278306</v>
      </c>
      <c r="O67" s="83">
        <v>4.5533996110518897</v>
      </c>
      <c r="P67" s="83">
        <v>5.4703995338630005</v>
      </c>
      <c r="Q67" s="83">
        <v>11.15086326581814</v>
      </c>
      <c r="R67" s="83">
        <v>10.412085033014812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0.55150172508686179</v>
      </c>
      <c r="G69" s="83">
        <v>7.7942772227069426E-2</v>
      </c>
      <c r="H69" s="83">
        <v>6.2610039588822441E-2</v>
      </c>
      <c r="I69" s="83">
        <v>0.11672931265588217</v>
      </c>
      <c r="J69" s="83">
        <v>0.25908514173611996</v>
      </c>
      <c r="K69" s="83">
        <v>0.13778828558511652</v>
      </c>
      <c r="L69" s="83">
        <v>0.1381823910499102</v>
      </c>
      <c r="M69" s="83">
        <v>0.91974038921376855</v>
      </c>
      <c r="N69" s="83">
        <v>1.2906323820170185</v>
      </c>
      <c r="O69" s="83">
        <v>0.2858937381028312</v>
      </c>
      <c r="P69" s="83">
        <v>1.1072543853115047</v>
      </c>
      <c r="Q69" s="83">
        <v>0.5267405367374578</v>
      </c>
      <c r="R69" s="83">
        <v>1.6155383898970659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6.9629786290029749E-2</v>
      </c>
      <c r="K71" s="84">
        <v>7.3969014609422332E-2</v>
      </c>
      <c r="L71" s="84">
        <v>5.2524583824562696E-2</v>
      </c>
      <c r="M71" s="84">
        <v>0.11576693604008859</v>
      </c>
      <c r="N71" s="84">
        <v>0.10948118099765644</v>
      </c>
      <c r="O71" s="84">
        <v>7.2847095053488284E-2</v>
      </c>
      <c r="P71" s="84">
        <v>0.78287905851351058</v>
      </c>
      <c r="Q71" s="84">
        <v>6.2577595544800274E-2</v>
      </c>
      <c r="R71" s="84">
        <v>1.1675320712404331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0.55150172508686179</v>
      </c>
      <c r="G73" s="84">
        <v>7.7942772227069426E-2</v>
      </c>
      <c r="H73" s="84">
        <v>6.2610039588822441E-2</v>
      </c>
      <c r="I73" s="84">
        <v>0.11672931265588217</v>
      </c>
      <c r="J73" s="84">
        <v>0.18945535544609021</v>
      </c>
      <c r="K73" s="84">
        <v>6.3819270975694176E-2</v>
      </c>
      <c r="L73" s="84">
        <v>8.5657807225347493E-2</v>
      </c>
      <c r="M73" s="84">
        <v>0.80397345317367996</v>
      </c>
      <c r="N73" s="84">
        <v>1.1811512010193621</v>
      </c>
      <c r="O73" s="84">
        <v>0.2130466430493429</v>
      </c>
      <c r="P73" s="84">
        <v>0.32437532679799397</v>
      </c>
      <c r="Q73" s="84">
        <v>0.46416294119265755</v>
      </c>
      <c r="R73" s="84">
        <v>0.44800631865663282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279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36935.601182965358</v>
      </c>
      <c r="D2" s="79">
        <v>35360.450298134732</v>
      </c>
      <c r="E2" s="79">
        <v>35349.656495995368</v>
      </c>
      <c r="F2" s="79">
        <v>36789.387712840631</v>
      </c>
      <c r="G2" s="79">
        <v>32654.938852870884</v>
      </c>
      <c r="H2" s="79">
        <v>33574.785570019267</v>
      </c>
      <c r="I2" s="79">
        <v>32674.985780608007</v>
      </c>
      <c r="J2" s="79">
        <v>32014.535838334054</v>
      </c>
      <c r="K2" s="79">
        <v>28665.616561661343</v>
      </c>
      <c r="L2" s="79">
        <v>26456.5418109534</v>
      </c>
      <c r="M2" s="79">
        <v>26981.33206646697</v>
      </c>
      <c r="N2" s="79">
        <v>24216.722906471405</v>
      </c>
      <c r="O2" s="79">
        <v>24342.000399586104</v>
      </c>
      <c r="P2" s="79">
        <v>25339.449502880492</v>
      </c>
      <c r="Q2" s="79">
        <v>24170.778591011727</v>
      </c>
      <c r="R2" s="79">
        <v>23534.127584006819</v>
      </c>
    </row>
    <row r="3" spans="1:18" ht="11.25" customHeight="1" x14ac:dyDescent="0.25">
      <c r="A3" s="53" t="s">
        <v>2</v>
      </c>
      <c r="B3" s="54" t="s">
        <v>3</v>
      </c>
      <c r="C3" s="80">
        <v>6326.4619911196769</v>
      </c>
      <c r="D3" s="80">
        <v>5660.5629820745162</v>
      </c>
      <c r="E3" s="80">
        <v>5773.1705540687162</v>
      </c>
      <c r="F3" s="80">
        <v>6111.2156153825526</v>
      </c>
      <c r="G3" s="80">
        <v>5616.5709378804841</v>
      </c>
      <c r="H3" s="80">
        <v>5786.0562558528545</v>
      </c>
      <c r="I3" s="80">
        <v>5702.3485647490434</v>
      </c>
      <c r="J3" s="80">
        <v>5104.4126748864119</v>
      </c>
      <c r="K3" s="80">
        <v>4947.5249953863477</v>
      </c>
      <c r="L3" s="80">
        <v>4778.4783301511034</v>
      </c>
      <c r="M3" s="80">
        <v>4662.3322124611295</v>
      </c>
      <c r="N3" s="80">
        <v>4471.3628508200372</v>
      </c>
      <c r="O3" s="80">
        <v>4391.0547196783118</v>
      </c>
      <c r="P3" s="80">
        <v>4352.5441823330766</v>
      </c>
      <c r="Q3" s="80">
        <v>4421.8232461242042</v>
      </c>
      <c r="R3" s="80">
        <v>4316.8821030043064</v>
      </c>
    </row>
    <row r="4" spans="1:18" ht="11.25" customHeight="1" x14ac:dyDescent="0.25">
      <c r="A4" s="56" t="s">
        <v>125</v>
      </c>
      <c r="B4" s="57" t="s">
        <v>126</v>
      </c>
      <c r="C4" s="3">
        <v>4359.498285180056</v>
      </c>
      <c r="D4" s="3">
        <v>3814.4928673022764</v>
      </c>
      <c r="E4" s="3">
        <v>4035.7202706032763</v>
      </c>
      <c r="F4" s="3">
        <v>4200.4656469132924</v>
      </c>
      <c r="G4" s="3">
        <v>4173.3111389163842</v>
      </c>
      <c r="H4" s="3">
        <v>4208.8174760711545</v>
      </c>
      <c r="I4" s="3">
        <v>3975.6660092886236</v>
      </c>
      <c r="J4" s="3">
        <v>3370.3004956599721</v>
      </c>
      <c r="K4" s="3">
        <v>3201.870903408108</v>
      </c>
      <c r="L4" s="3">
        <v>3065.7249038780637</v>
      </c>
      <c r="M4" s="3">
        <v>3030.9191155097787</v>
      </c>
      <c r="N4" s="3">
        <v>2860.266894100735</v>
      </c>
      <c r="O4" s="3">
        <v>2790.5092870663416</v>
      </c>
      <c r="P4" s="3">
        <v>2814.1476118341575</v>
      </c>
      <c r="Q4" s="3">
        <v>2831.783478589377</v>
      </c>
      <c r="R4" s="3">
        <v>2786.8624316382802</v>
      </c>
    </row>
    <row r="5" spans="1:18" ht="11.25" customHeight="1" x14ac:dyDescent="0.25">
      <c r="A5" s="59" t="s">
        <v>127</v>
      </c>
      <c r="B5" s="60" t="s">
        <v>128</v>
      </c>
      <c r="C5" s="2">
        <v>4265.0115330414446</v>
      </c>
      <c r="D5" s="2">
        <v>3750.4289829481563</v>
      </c>
      <c r="E5" s="2">
        <v>3990.0247738243561</v>
      </c>
      <c r="F5" s="2">
        <v>4088.1329010765717</v>
      </c>
      <c r="G5" s="2">
        <v>4070.1966117348238</v>
      </c>
      <c r="H5" s="2">
        <v>4205.8214638967693</v>
      </c>
      <c r="I5" s="2">
        <v>3972.5312608563836</v>
      </c>
      <c r="J5" s="2">
        <v>3367.1661952153322</v>
      </c>
      <c r="K5" s="2">
        <v>3130.1554222469881</v>
      </c>
      <c r="L5" s="2">
        <v>3057.1510021325639</v>
      </c>
      <c r="M5" s="2">
        <v>3027.9228427531807</v>
      </c>
      <c r="N5" s="2">
        <v>2860.266894100735</v>
      </c>
      <c r="O5" s="2">
        <v>2790.5092870663416</v>
      </c>
      <c r="P5" s="2">
        <v>2814.1476118341575</v>
      </c>
      <c r="Q5" s="2">
        <v>2831.783478589377</v>
      </c>
      <c r="R5" s="2">
        <v>2786.8624316382802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8.6529768322679992</v>
      </c>
      <c r="H6" s="1">
        <v>2.9489727383702404</v>
      </c>
      <c r="I6" s="1">
        <v>0</v>
      </c>
      <c r="J6" s="1">
        <v>110.00096849466</v>
      </c>
      <c r="K6" s="1">
        <v>5.7609275663879993</v>
      </c>
      <c r="L6" s="1">
        <v>0</v>
      </c>
      <c r="M6" s="1">
        <v>0</v>
      </c>
      <c r="N6" s="1">
        <v>36.761470231966612</v>
      </c>
      <c r="O6" s="1">
        <v>44.627426841960421</v>
      </c>
      <c r="P6" s="1">
        <v>39.320685085994079</v>
      </c>
      <c r="Q6" s="1">
        <v>30.078968576425339</v>
      </c>
      <c r="R6" s="1">
        <v>21.034724822594345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4154.2999100609904</v>
      </c>
      <c r="D8" s="1">
        <v>3620.6962604374321</v>
      </c>
      <c r="E8" s="1">
        <v>3850.6879214860319</v>
      </c>
      <c r="F8" s="1">
        <v>3956.8650467290558</v>
      </c>
      <c r="G8" s="1">
        <v>3924.549353351088</v>
      </c>
      <c r="H8" s="1">
        <v>4059.8686698882157</v>
      </c>
      <c r="I8" s="1">
        <v>3844.9858416963834</v>
      </c>
      <c r="J8" s="1">
        <v>3149.3330183232724</v>
      </c>
      <c r="K8" s="1">
        <v>3038.6102622139442</v>
      </c>
      <c r="L8" s="1">
        <v>2975.9733319955758</v>
      </c>
      <c r="M8" s="1">
        <v>2966.7220670633405</v>
      </c>
      <c r="N8" s="1">
        <v>2758.4431818223516</v>
      </c>
      <c r="O8" s="1">
        <v>2682.4948612706908</v>
      </c>
      <c r="P8" s="1">
        <v>2708.3161452491277</v>
      </c>
      <c r="Q8" s="1">
        <v>2734.8450924826407</v>
      </c>
      <c r="R8" s="1">
        <v>2702.3018301837055</v>
      </c>
    </row>
    <row r="9" spans="1:18" ht="11.25" customHeight="1" x14ac:dyDescent="0.25">
      <c r="A9" s="61" t="s">
        <v>10</v>
      </c>
      <c r="B9" s="62" t="s">
        <v>11</v>
      </c>
      <c r="C9" s="1">
        <v>110.71162298045421</v>
      </c>
      <c r="D9" s="1">
        <v>129.73272251072405</v>
      </c>
      <c r="E9" s="1">
        <v>139.33685233832398</v>
      </c>
      <c r="F9" s="1">
        <v>131.26785434751599</v>
      </c>
      <c r="G9" s="1">
        <v>136.99428155146799</v>
      </c>
      <c r="H9" s="1">
        <v>143.00382127018321</v>
      </c>
      <c r="I9" s="1">
        <v>127.54541915999999</v>
      </c>
      <c r="J9" s="1">
        <v>107.8322083974</v>
      </c>
      <c r="K9" s="1">
        <v>85.784232466655993</v>
      </c>
      <c r="L9" s="1">
        <v>81.177670136987999</v>
      </c>
      <c r="M9" s="1">
        <v>61.200775689839986</v>
      </c>
      <c r="N9" s="1">
        <v>65.062242046416841</v>
      </c>
      <c r="O9" s="1">
        <v>63.386998953690373</v>
      </c>
      <c r="P9" s="1">
        <v>66.510781499035417</v>
      </c>
      <c r="Q9" s="1">
        <v>66.859417530311148</v>
      </c>
      <c r="R9" s="1">
        <v>63.525876631980509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97.102197808200003</v>
      </c>
      <c r="G10" s="2">
        <v>99.978793176600007</v>
      </c>
      <c r="H10" s="2">
        <v>0</v>
      </c>
      <c r="I10" s="2">
        <v>0</v>
      </c>
      <c r="J10" s="2">
        <v>0</v>
      </c>
      <c r="K10" s="2">
        <v>68.579702357399995</v>
      </c>
      <c r="L10" s="2">
        <v>8.5739017455000024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94.486752138610996</v>
      </c>
      <c r="D11" s="2">
        <v>64.063884354120006</v>
      </c>
      <c r="E11" s="2">
        <v>45.695496778920003</v>
      </c>
      <c r="F11" s="2">
        <v>15.230548028520001</v>
      </c>
      <c r="G11" s="2">
        <v>3.1357340049600002</v>
      </c>
      <c r="H11" s="2">
        <v>2.9960121743852572</v>
      </c>
      <c r="I11" s="2">
        <v>3.1347484322400003</v>
      </c>
      <c r="J11" s="2">
        <v>3.13430044464</v>
      </c>
      <c r="K11" s="2">
        <v>3.1357788037200001</v>
      </c>
      <c r="L11" s="2">
        <v>0</v>
      </c>
      <c r="M11" s="2">
        <v>2.9962727565979441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94.486752138610996</v>
      </c>
      <c r="D12" s="1">
        <v>64.063884354120006</v>
      </c>
      <c r="E12" s="1">
        <v>45.695496778920003</v>
      </c>
      <c r="F12" s="1">
        <v>15.230548028520001</v>
      </c>
      <c r="G12" s="1">
        <v>3.1357340049600002</v>
      </c>
      <c r="H12" s="1">
        <v>2.9960121743852572</v>
      </c>
      <c r="I12" s="1">
        <v>3.1347484322400003</v>
      </c>
      <c r="J12" s="1">
        <v>3.13430044464</v>
      </c>
      <c r="K12" s="1">
        <v>3.1357788037200001</v>
      </c>
      <c r="L12" s="1">
        <v>0</v>
      </c>
      <c r="M12" s="1">
        <v>2.9962727565979441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1966.9637059396214</v>
      </c>
      <c r="D15" s="3">
        <v>1846.0701147722402</v>
      </c>
      <c r="E15" s="3">
        <v>1737.45028346544</v>
      </c>
      <c r="F15" s="3">
        <v>1910.7499684692602</v>
      </c>
      <c r="G15" s="3">
        <v>1443.2597989640999</v>
      </c>
      <c r="H15" s="3">
        <v>1577.2387797817005</v>
      </c>
      <c r="I15" s="3">
        <v>1726.68255546042</v>
      </c>
      <c r="J15" s="3">
        <v>1734.11217922644</v>
      </c>
      <c r="K15" s="3">
        <v>1745.6540919782401</v>
      </c>
      <c r="L15" s="3">
        <v>1712.7534262730401</v>
      </c>
      <c r="M15" s="3">
        <v>1631.4130969513503</v>
      </c>
      <c r="N15" s="3">
        <v>1611.0959567193022</v>
      </c>
      <c r="O15" s="3">
        <v>1600.5454326119702</v>
      </c>
      <c r="P15" s="3">
        <v>1538.3965704989189</v>
      </c>
      <c r="Q15" s="3">
        <v>1590.0397675348277</v>
      </c>
      <c r="R15" s="3">
        <v>1530.0196713660262</v>
      </c>
    </row>
    <row r="16" spans="1:18" ht="11.25" customHeight="1" x14ac:dyDescent="0.25">
      <c r="A16" s="59" t="s">
        <v>20</v>
      </c>
      <c r="B16" s="60" t="s">
        <v>21</v>
      </c>
      <c r="C16" s="2">
        <v>571.99015630429403</v>
      </c>
      <c r="D16" s="2">
        <v>561.46968188928008</v>
      </c>
      <c r="E16" s="2">
        <v>563.00625298043997</v>
      </c>
      <c r="F16" s="2">
        <v>556.10942233248011</v>
      </c>
      <c r="G16" s="2">
        <v>310.84727034600002</v>
      </c>
      <c r="H16" s="2">
        <v>478.1901726695553</v>
      </c>
      <c r="I16" s="2">
        <v>416.62735807931995</v>
      </c>
      <c r="J16" s="2">
        <v>425.65002470424008</v>
      </c>
      <c r="K16" s="2">
        <v>423.8431994412</v>
      </c>
      <c r="L16" s="2">
        <v>476.51595320268007</v>
      </c>
      <c r="M16" s="2">
        <v>242.90783450760313</v>
      </c>
      <c r="N16" s="2">
        <v>221.86016455825791</v>
      </c>
      <c r="O16" s="2">
        <v>192.40023598314932</v>
      </c>
      <c r="P16" s="2">
        <v>184.50168185031353</v>
      </c>
      <c r="Q16" s="2">
        <v>180.91252586139322</v>
      </c>
      <c r="R16" s="2">
        <v>165.72687606951905</v>
      </c>
    </row>
    <row r="17" spans="1:18" ht="11.25" customHeight="1" x14ac:dyDescent="0.25">
      <c r="A17" s="64" t="s">
        <v>23</v>
      </c>
      <c r="B17" s="60" t="s">
        <v>24</v>
      </c>
      <c r="C17" s="2">
        <v>1137.5571878834564</v>
      </c>
      <c r="D17" s="2">
        <v>1138.4474426373602</v>
      </c>
      <c r="E17" s="2">
        <v>1022.1961752215999</v>
      </c>
      <c r="F17" s="2">
        <v>991.79719620408002</v>
      </c>
      <c r="G17" s="2">
        <v>795.17564539199998</v>
      </c>
      <c r="H17" s="2">
        <v>767.55083965190704</v>
      </c>
      <c r="I17" s="2">
        <v>1085.9275234044001</v>
      </c>
      <c r="J17" s="2">
        <v>1127.2225221432</v>
      </c>
      <c r="K17" s="2">
        <v>1013.58901374624</v>
      </c>
      <c r="L17" s="2">
        <v>859.84083921816011</v>
      </c>
      <c r="M17" s="2">
        <v>986.80528927714249</v>
      </c>
      <c r="N17" s="2">
        <v>911.47779858927959</v>
      </c>
      <c r="O17" s="2">
        <v>803.63961828532399</v>
      </c>
      <c r="P17" s="2">
        <v>718.18712822317036</v>
      </c>
      <c r="Q17" s="2">
        <v>789.03094507795811</v>
      </c>
      <c r="R17" s="2">
        <v>759.80374717830091</v>
      </c>
    </row>
    <row r="18" spans="1:18" ht="11.25" customHeight="1" x14ac:dyDescent="0.25">
      <c r="A18" s="65" t="s">
        <v>133</v>
      </c>
      <c r="B18" s="60" t="s">
        <v>22</v>
      </c>
      <c r="C18" s="2">
        <v>257.41636175187085</v>
      </c>
      <c r="D18" s="2">
        <v>146.15299024559999</v>
      </c>
      <c r="E18" s="2">
        <v>152.2478552634</v>
      </c>
      <c r="F18" s="2">
        <v>362.84334993270005</v>
      </c>
      <c r="G18" s="2">
        <v>337.23688322610002</v>
      </c>
      <c r="H18" s="2">
        <v>331.49776746023821</v>
      </c>
      <c r="I18" s="2">
        <v>224.12767397670001</v>
      </c>
      <c r="J18" s="2">
        <v>181.239632379</v>
      </c>
      <c r="K18" s="2">
        <v>308.22187879080002</v>
      </c>
      <c r="L18" s="2">
        <v>376.39663385220001</v>
      </c>
      <c r="M18" s="2">
        <v>401.69997316660482</v>
      </c>
      <c r="N18" s="2">
        <v>477.75799357176481</v>
      </c>
      <c r="O18" s="2">
        <v>604.50557834349695</v>
      </c>
      <c r="P18" s="2">
        <v>635.70776042543503</v>
      </c>
      <c r="Q18" s="2">
        <v>620.09629659547625</v>
      </c>
      <c r="R18" s="2">
        <v>604.48904811820614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7550.4518068837897</v>
      </c>
      <c r="D21" s="80">
        <v>7464.3637673227686</v>
      </c>
      <c r="E21" s="80">
        <v>7110.19309680072</v>
      </c>
      <c r="F21" s="80">
        <v>7271.4624209711637</v>
      </c>
      <c r="G21" s="80">
        <v>6386.2255708704733</v>
      </c>
      <c r="H21" s="80">
        <v>5986.2781413136117</v>
      </c>
      <c r="I21" s="80">
        <v>6007.6535529428638</v>
      </c>
      <c r="J21" s="80">
        <v>5515.4259061629127</v>
      </c>
      <c r="K21" s="80">
        <v>5116.7402899787166</v>
      </c>
      <c r="L21" s="80">
        <v>4011.9915601249927</v>
      </c>
      <c r="M21" s="80">
        <v>3548.9127950207071</v>
      </c>
      <c r="N21" s="80">
        <v>3160.2240499049212</v>
      </c>
      <c r="O21" s="80">
        <v>2809.0169967408024</v>
      </c>
      <c r="P21" s="80">
        <v>2485.0284040974725</v>
      </c>
      <c r="Q21" s="80">
        <v>2113.7798666752187</v>
      </c>
      <c r="R21" s="80">
        <v>2213.875625324833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7550.4518068837897</v>
      </c>
      <c r="D30" s="3">
        <v>7464.3637673227686</v>
      </c>
      <c r="E30" s="3">
        <v>7110.19309680072</v>
      </c>
      <c r="F30" s="3">
        <v>7271.4624209711637</v>
      </c>
      <c r="G30" s="3">
        <v>6386.2255708704733</v>
      </c>
      <c r="H30" s="3">
        <v>5986.2781413136117</v>
      </c>
      <c r="I30" s="3">
        <v>6007.6535529428638</v>
      </c>
      <c r="J30" s="3">
        <v>5515.4259061629127</v>
      </c>
      <c r="K30" s="3">
        <v>5116.7402899787166</v>
      </c>
      <c r="L30" s="3">
        <v>4011.9915601249927</v>
      </c>
      <c r="M30" s="3">
        <v>3548.9127950207071</v>
      </c>
      <c r="N30" s="3">
        <v>3160.2240499049212</v>
      </c>
      <c r="O30" s="3">
        <v>2809.0169967408024</v>
      </c>
      <c r="P30" s="3">
        <v>2485.0284040974725</v>
      </c>
      <c r="Q30" s="3">
        <v>2113.7798666752187</v>
      </c>
      <c r="R30" s="3">
        <v>2213.875625324833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543.09967906824511</v>
      </c>
      <c r="D34" s="2">
        <v>604.02418319541607</v>
      </c>
      <c r="E34" s="2">
        <v>609.8538145588202</v>
      </c>
      <c r="F34" s="2">
        <v>674.76111926407157</v>
      </c>
      <c r="G34" s="2">
        <v>590.48874308257211</v>
      </c>
      <c r="H34" s="2">
        <v>543.67020157452737</v>
      </c>
      <c r="I34" s="2">
        <v>581.28898281444026</v>
      </c>
      <c r="J34" s="2">
        <v>563.37585711116401</v>
      </c>
      <c r="K34" s="2">
        <v>555.27886655236807</v>
      </c>
      <c r="L34" s="2">
        <v>479.40684695362802</v>
      </c>
      <c r="M34" s="2">
        <v>508.87407767677456</v>
      </c>
      <c r="N34" s="2">
        <v>482.52586713358335</v>
      </c>
      <c r="O34" s="2">
        <v>421.45922398441013</v>
      </c>
      <c r="P34" s="2">
        <v>401.50798932567204</v>
      </c>
      <c r="Q34" s="2">
        <v>395.62935480799371</v>
      </c>
      <c r="R34" s="2">
        <v>382.99534827176223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3.2110954001279999</v>
      </c>
      <c r="E35" s="2">
        <v>0</v>
      </c>
      <c r="F35" s="2">
        <v>21.57473581401549</v>
      </c>
      <c r="G35" s="2">
        <v>3.1840248492360006</v>
      </c>
      <c r="H35" s="2">
        <v>0</v>
      </c>
      <c r="I35" s="2">
        <v>12.032265073752001</v>
      </c>
      <c r="J35" s="2">
        <v>21.21803125596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3.2110954001279999</v>
      </c>
      <c r="E36" s="1">
        <v>0</v>
      </c>
      <c r="F36" s="1">
        <v>21.57473581401549</v>
      </c>
      <c r="G36" s="1">
        <v>3.1840248492360006</v>
      </c>
      <c r="H36" s="1">
        <v>0</v>
      </c>
      <c r="I36" s="1">
        <v>12.032265073752001</v>
      </c>
      <c r="J36" s="1">
        <v>21.21803125596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6.1840083116433338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3.3182036249760003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6.1840083116433338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3.3182036249760003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883.49081166368615</v>
      </c>
      <c r="D43" s="2">
        <v>863.71513127452795</v>
      </c>
      <c r="E43" s="2">
        <v>784.01526429423609</v>
      </c>
      <c r="F43" s="2">
        <v>1060.4096310894838</v>
      </c>
      <c r="G43" s="2">
        <v>901.77020690421614</v>
      </c>
      <c r="H43" s="2">
        <v>978.33372553556853</v>
      </c>
      <c r="I43" s="2">
        <v>746.05326122854808</v>
      </c>
      <c r="J43" s="2">
        <v>815.8667432914441</v>
      </c>
      <c r="K43" s="2">
        <v>765.50921205548423</v>
      </c>
      <c r="L43" s="2">
        <v>714.79285506111614</v>
      </c>
      <c r="M43" s="2">
        <v>758.47208099514319</v>
      </c>
      <c r="N43" s="2">
        <v>622.13905790884598</v>
      </c>
      <c r="O43" s="2">
        <v>505.28551207610428</v>
      </c>
      <c r="P43" s="2">
        <v>483.0914551724386</v>
      </c>
      <c r="Q43" s="2">
        <v>448.96907823341439</v>
      </c>
      <c r="R43" s="2">
        <v>546.29540479585103</v>
      </c>
    </row>
    <row r="44" spans="1:18" ht="11.25" customHeight="1" x14ac:dyDescent="0.25">
      <c r="A44" s="59" t="s">
        <v>149</v>
      </c>
      <c r="B44" s="60" t="s">
        <v>59</v>
      </c>
      <c r="C44" s="2">
        <v>6117.6773078402157</v>
      </c>
      <c r="D44" s="2">
        <v>5993.4133574526968</v>
      </c>
      <c r="E44" s="2">
        <v>5716.3240179476643</v>
      </c>
      <c r="F44" s="2">
        <v>5514.7169348035932</v>
      </c>
      <c r="G44" s="2">
        <v>4890.7825960344489</v>
      </c>
      <c r="H44" s="2">
        <v>4461.3420880566355</v>
      </c>
      <c r="I44" s="2">
        <v>4659.500293512192</v>
      </c>
      <c r="J44" s="2">
        <v>4111.6470708793686</v>
      </c>
      <c r="K44" s="2">
        <v>3792.8822435365682</v>
      </c>
      <c r="L44" s="2">
        <v>2814.7258798776725</v>
      </c>
      <c r="M44" s="2">
        <v>2278.6345248884913</v>
      </c>
      <c r="N44" s="2">
        <v>2052.6266272571675</v>
      </c>
      <c r="O44" s="2">
        <v>1879.3393403777541</v>
      </c>
      <c r="P44" s="2">
        <v>1597.4953022973718</v>
      </c>
      <c r="Q44" s="2">
        <v>1266.2505098889023</v>
      </c>
      <c r="R44" s="2">
        <v>1281.7981988519725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2.9321261468807647</v>
      </c>
      <c r="I45" s="2">
        <v>8.7787503139320009</v>
      </c>
      <c r="J45" s="2">
        <v>0</v>
      </c>
      <c r="K45" s="2">
        <v>3.0699678342960004</v>
      </c>
      <c r="L45" s="2">
        <v>3.0659782325760006</v>
      </c>
      <c r="M45" s="2">
        <v>2.9321114602981164</v>
      </c>
      <c r="N45" s="2">
        <v>2.9324976053242757</v>
      </c>
      <c r="O45" s="2">
        <v>2.9329203025341979</v>
      </c>
      <c r="P45" s="2">
        <v>2.9336573019900558</v>
      </c>
      <c r="Q45" s="2">
        <v>2.9309237449085628</v>
      </c>
      <c r="R45" s="2">
        <v>2.7866734052471682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2.9321261468807647</v>
      </c>
      <c r="I51" s="1">
        <v>8.7787503139320009</v>
      </c>
      <c r="J51" s="1">
        <v>0</v>
      </c>
      <c r="K51" s="1">
        <v>3.0699678342960004</v>
      </c>
      <c r="L51" s="1">
        <v>3.0659782325760006</v>
      </c>
      <c r="M51" s="1">
        <v>2.9321114602981164</v>
      </c>
      <c r="N51" s="1">
        <v>2.9324976053242757</v>
      </c>
      <c r="O51" s="1">
        <v>2.9329203025341979</v>
      </c>
      <c r="P51" s="1">
        <v>2.9336573019900558</v>
      </c>
      <c r="Q51" s="1">
        <v>2.9309237449085628</v>
      </c>
      <c r="R51" s="1">
        <v>2.7866734052471682</v>
      </c>
    </row>
    <row r="52" spans="1:18" ht="11.25" customHeight="1" x14ac:dyDescent="0.25">
      <c r="A52" s="53" t="s">
        <v>72</v>
      </c>
      <c r="B52" s="54" t="s">
        <v>73</v>
      </c>
      <c r="C52" s="80">
        <v>22950.317334793497</v>
      </c>
      <c r="D52" s="80">
        <v>22120.879930334813</v>
      </c>
      <c r="E52" s="80">
        <v>22306.898640295298</v>
      </c>
      <c r="F52" s="80">
        <v>22850.789682989671</v>
      </c>
      <c r="G52" s="80">
        <v>20115.102084684153</v>
      </c>
      <c r="H52" s="80">
        <v>21280.584362302441</v>
      </c>
      <c r="I52" s="80">
        <v>20410.972460888326</v>
      </c>
      <c r="J52" s="80">
        <v>20769.297005075401</v>
      </c>
      <c r="K52" s="80">
        <v>18323.932262381462</v>
      </c>
      <c r="L52" s="80">
        <v>16991.717672125153</v>
      </c>
      <c r="M52" s="80">
        <v>18306.922812351935</v>
      </c>
      <c r="N52" s="80">
        <v>16345.554095835903</v>
      </c>
      <c r="O52" s="80">
        <v>16878.616277157107</v>
      </c>
      <c r="P52" s="80">
        <v>17983.553742446958</v>
      </c>
      <c r="Q52" s="80">
        <v>17100.859037553331</v>
      </c>
      <c r="R52" s="80">
        <v>16449.239360137417</v>
      </c>
    </row>
    <row r="53" spans="1:18" ht="11.25" customHeight="1" x14ac:dyDescent="0.25">
      <c r="A53" s="56" t="s">
        <v>74</v>
      </c>
      <c r="B53" s="57" t="s">
        <v>75</v>
      </c>
      <c r="C53" s="3">
        <v>22905.251710679786</v>
      </c>
      <c r="D53" s="3">
        <v>22080.711823386078</v>
      </c>
      <c r="E53" s="3">
        <v>22268.779846510035</v>
      </c>
      <c r="F53" s="3">
        <v>22850.789682989671</v>
      </c>
      <c r="G53" s="3">
        <v>20115.102084684153</v>
      </c>
      <c r="H53" s="3">
        <v>21280.539996536216</v>
      </c>
      <c r="I53" s="3">
        <v>20410.972460888326</v>
      </c>
      <c r="J53" s="3">
        <v>20769.109363752552</v>
      </c>
      <c r="K53" s="3">
        <v>18323.932262381462</v>
      </c>
      <c r="L53" s="3">
        <v>16991.717672125153</v>
      </c>
      <c r="M53" s="3">
        <v>18306.922812351935</v>
      </c>
      <c r="N53" s="3">
        <v>16345.554095835903</v>
      </c>
      <c r="O53" s="3">
        <v>16878.616277157107</v>
      </c>
      <c r="P53" s="3">
        <v>17983.553742446958</v>
      </c>
      <c r="Q53" s="3">
        <v>17100.859037553331</v>
      </c>
      <c r="R53" s="3">
        <v>16449.239360137417</v>
      </c>
    </row>
    <row r="54" spans="1:18" ht="11.25" customHeight="1" x14ac:dyDescent="0.25">
      <c r="A54" s="56" t="s">
        <v>152</v>
      </c>
      <c r="B54" s="57" t="s">
        <v>153</v>
      </c>
      <c r="C54" s="3">
        <v>45.065624113713014</v>
      </c>
      <c r="D54" s="3">
        <v>40.168106948736003</v>
      </c>
      <c r="E54" s="3">
        <v>38.118793785263996</v>
      </c>
      <c r="F54" s="3">
        <v>0</v>
      </c>
      <c r="G54" s="3">
        <v>0</v>
      </c>
      <c r="H54" s="3">
        <v>4.43657662263073E-2</v>
      </c>
      <c r="I54" s="3">
        <v>0</v>
      </c>
      <c r="J54" s="3">
        <v>0.187641322848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43.156462212829254</v>
      </c>
      <c r="D55" s="2">
        <v>38.658239351712005</v>
      </c>
      <c r="E55" s="2">
        <v>37.003374497087997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1.9091619008837601</v>
      </c>
      <c r="D57" s="2">
        <v>1.5098675970240003</v>
      </c>
      <c r="E57" s="2">
        <v>1.1154192881759999</v>
      </c>
      <c r="F57" s="2">
        <v>0</v>
      </c>
      <c r="G57" s="2">
        <v>0</v>
      </c>
      <c r="H57" s="2">
        <v>4.43657662263073E-2</v>
      </c>
      <c r="I57" s="2">
        <v>0</v>
      </c>
      <c r="J57" s="2">
        <v>0.187641322848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108.37005016839549</v>
      </c>
      <c r="D59" s="80">
        <v>114.64361840264402</v>
      </c>
      <c r="E59" s="80">
        <v>159.394204830636</v>
      </c>
      <c r="F59" s="80">
        <v>555.91999349724006</v>
      </c>
      <c r="G59" s="80">
        <v>537.0402594357721</v>
      </c>
      <c r="H59" s="80">
        <v>521.86681055035353</v>
      </c>
      <c r="I59" s="80">
        <v>554.01120202777201</v>
      </c>
      <c r="J59" s="80">
        <v>625.40025220933205</v>
      </c>
      <c r="K59" s="80">
        <v>277.41901391481605</v>
      </c>
      <c r="L59" s="80">
        <v>674.35424855215206</v>
      </c>
      <c r="M59" s="80">
        <v>463.16424663319992</v>
      </c>
      <c r="N59" s="80">
        <v>239.58190991054306</v>
      </c>
      <c r="O59" s="80">
        <v>263.31240600988724</v>
      </c>
      <c r="P59" s="80">
        <v>518.32317400298473</v>
      </c>
      <c r="Q59" s="80">
        <v>534.31644065897444</v>
      </c>
      <c r="R59" s="80">
        <v>554.13049554026202</v>
      </c>
    </row>
    <row r="60" spans="1:18" ht="11.25" customHeight="1" x14ac:dyDescent="0.25">
      <c r="A60" s="56" t="s">
        <v>97</v>
      </c>
      <c r="B60" s="57" t="s">
        <v>98</v>
      </c>
      <c r="C60" s="3">
        <v>82.510876233980795</v>
      </c>
      <c r="D60" s="3">
        <v>77.406328771200009</v>
      </c>
      <c r="E60" s="3">
        <v>131.72666662584001</v>
      </c>
      <c r="F60" s="3">
        <v>281.39231340792008</v>
      </c>
      <c r="G60" s="3">
        <v>304.41591849240007</v>
      </c>
      <c r="H60" s="3">
        <v>386.24306027401019</v>
      </c>
      <c r="I60" s="3">
        <v>344.31321475980002</v>
      </c>
      <c r="J60" s="3">
        <v>398.11099643172003</v>
      </c>
      <c r="K60" s="3">
        <v>231.95154148452005</v>
      </c>
      <c r="L60" s="3">
        <v>589.72381099632003</v>
      </c>
      <c r="M60" s="3">
        <v>376.23197233835697</v>
      </c>
      <c r="N60" s="3">
        <v>123.12317488068103</v>
      </c>
      <c r="O60" s="3">
        <v>173.17209058494089</v>
      </c>
      <c r="P60" s="3">
        <v>218.64643662225083</v>
      </c>
      <c r="Q60" s="3">
        <v>272.69949022272976</v>
      </c>
      <c r="R60" s="3">
        <v>289.57818891889434</v>
      </c>
    </row>
    <row r="61" spans="1:18" ht="11.25" customHeight="1" x14ac:dyDescent="0.25">
      <c r="A61" s="56" t="s">
        <v>99</v>
      </c>
      <c r="B61" s="57" t="s">
        <v>100</v>
      </c>
      <c r="C61" s="3">
        <v>25.859173934414695</v>
      </c>
      <c r="D61" s="3">
        <v>37.237289631444007</v>
      </c>
      <c r="E61" s="3">
        <v>27.667538204795999</v>
      </c>
      <c r="F61" s="3">
        <v>274.52768008932003</v>
      </c>
      <c r="G61" s="3">
        <v>232.62434094337203</v>
      </c>
      <c r="H61" s="3">
        <v>135.62375027634337</v>
      </c>
      <c r="I61" s="3">
        <v>209.697987267972</v>
      </c>
      <c r="J61" s="3">
        <v>227.28925577761203</v>
      </c>
      <c r="K61" s="3">
        <v>45.467472430295999</v>
      </c>
      <c r="L61" s="3">
        <v>84.630437555832003</v>
      </c>
      <c r="M61" s="3">
        <v>86.932274294842927</v>
      </c>
      <c r="N61" s="3">
        <v>116.45873502986201</v>
      </c>
      <c r="O61" s="3">
        <v>90.140315424946351</v>
      </c>
      <c r="P61" s="3">
        <v>299.67673738073393</v>
      </c>
      <c r="Q61" s="3">
        <v>261.61695043624462</v>
      </c>
      <c r="R61" s="3">
        <v>264.55230662136773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45382.45066386331</v>
      </c>
      <c r="D64" s="82">
        <v>43527.244310309739</v>
      </c>
      <c r="E64" s="82">
        <v>44676.661060425242</v>
      </c>
      <c r="F64" s="82">
        <v>46223.114130104972</v>
      </c>
      <c r="G64" s="82">
        <v>47156.71838493448</v>
      </c>
      <c r="H64" s="82">
        <v>48863.237077495258</v>
      </c>
      <c r="I64" s="82">
        <v>52725.509755440631</v>
      </c>
      <c r="J64" s="82">
        <v>54527.809410399183</v>
      </c>
      <c r="K64" s="82">
        <v>51381.592794620425</v>
      </c>
      <c r="L64" s="82">
        <v>50537.917552025516</v>
      </c>
      <c r="M64" s="82">
        <v>54457.308497548562</v>
      </c>
      <c r="N64" s="82">
        <v>52701.798488684763</v>
      </c>
      <c r="O64" s="82">
        <v>50978.075703716691</v>
      </c>
      <c r="P64" s="82">
        <v>53723.169233956476</v>
      </c>
      <c r="Q64" s="82">
        <v>54126.821226010587</v>
      </c>
      <c r="R64" s="82">
        <v>56151.393451680284</v>
      </c>
    </row>
    <row r="65" spans="1:18" ht="11.25" customHeight="1" x14ac:dyDescent="0.25">
      <c r="A65" s="72" t="s">
        <v>350</v>
      </c>
      <c r="B65" s="73" t="s">
        <v>83</v>
      </c>
      <c r="C65" s="83">
        <v>45272.724202462785</v>
      </c>
      <c r="D65" s="83">
        <v>43393.261670156156</v>
      </c>
      <c r="E65" s="83">
        <v>44558.075913684479</v>
      </c>
      <c r="F65" s="83">
        <v>45838.816064213759</v>
      </c>
      <c r="G65" s="83">
        <v>46808.065194589435</v>
      </c>
      <c r="H65" s="83">
        <v>48607.861130857462</v>
      </c>
      <c r="I65" s="83">
        <v>52403.750632235526</v>
      </c>
      <c r="J65" s="83">
        <v>54139.976419052175</v>
      </c>
      <c r="K65" s="83">
        <v>51203.755686343677</v>
      </c>
      <c r="L65" s="83">
        <v>50336.398483539837</v>
      </c>
      <c r="M65" s="83">
        <v>54210.447563010966</v>
      </c>
      <c r="N65" s="83">
        <v>52415.540845236435</v>
      </c>
      <c r="O65" s="83">
        <v>50674.231829220524</v>
      </c>
      <c r="P65" s="83">
        <v>53152.850101651231</v>
      </c>
      <c r="Q65" s="83">
        <v>53550.13270945572</v>
      </c>
      <c r="R65" s="83">
        <v>55543.007632773253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26.426699414992349</v>
      </c>
      <c r="D67" s="83">
        <v>31.086461709576007</v>
      </c>
      <c r="E67" s="83">
        <v>34.850988932760004</v>
      </c>
      <c r="F67" s="83">
        <v>29.560675815216001</v>
      </c>
      <c r="G67" s="83">
        <v>44.72638638904801</v>
      </c>
      <c r="H67" s="83">
        <v>58.476610663868961</v>
      </c>
      <c r="I67" s="83">
        <v>46.995851461103996</v>
      </c>
      <c r="J67" s="83">
        <v>87.627498967007995</v>
      </c>
      <c r="K67" s="83">
        <v>74.027830620744012</v>
      </c>
      <c r="L67" s="83">
        <v>104.25978822168</v>
      </c>
      <c r="M67" s="83">
        <v>113.45936473733336</v>
      </c>
      <c r="N67" s="83">
        <v>112.8579033888482</v>
      </c>
      <c r="O67" s="83">
        <v>119.24625441937155</v>
      </c>
      <c r="P67" s="83">
        <v>146.10891204776334</v>
      </c>
      <c r="Q67" s="83">
        <v>196.39567642569949</v>
      </c>
      <c r="R67" s="83">
        <v>227.68262603799641</v>
      </c>
    </row>
    <row r="68" spans="1:18" ht="11.25" customHeight="1" x14ac:dyDescent="0.25">
      <c r="A68" s="72" t="s">
        <v>86</v>
      </c>
      <c r="B68" s="73" t="s">
        <v>87</v>
      </c>
      <c r="C68" s="83">
        <v>83.299761985534104</v>
      </c>
      <c r="D68" s="83">
        <v>102.89617844400001</v>
      </c>
      <c r="E68" s="83">
        <v>83.734157807999992</v>
      </c>
      <c r="F68" s="83">
        <v>354.737390076</v>
      </c>
      <c r="G68" s="83">
        <v>303.92680395599996</v>
      </c>
      <c r="H68" s="83">
        <v>196.89933597392564</v>
      </c>
      <c r="I68" s="83">
        <v>274.76327174399995</v>
      </c>
      <c r="J68" s="83">
        <v>300.20549238000001</v>
      </c>
      <c r="K68" s="83">
        <v>103.80927765600001</v>
      </c>
      <c r="L68" s="83">
        <v>97.259280263999997</v>
      </c>
      <c r="M68" s="83">
        <v>133.40156980026052</v>
      </c>
      <c r="N68" s="83">
        <v>173.3997400594796</v>
      </c>
      <c r="O68" s="83">
        <v>184.59762007679922</v>
      </c>
      <c r="P68" s="83">
        <v>412.80102835555698</v>
      </c>
      <c r="Q68" s="83">
        <v>366.69554602229209</v>
      </c>
      <c r="R68" s="83">
        <v>367.39687442471336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11.409191901926789</v>
      </c>
      <c r="Q69" s="83">
        <v>13.597294106876468</v>
      </c>
      <c r="R69" s="83">
        <v>13.306318444323729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11.409191901926789</v>
      </c>
      <c r="Q73" s="84">
        <v>13.597294106876468</v>
      </c>
      <c r="R73" s="84">
        <v>13.306318444323729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278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2256.6116715288413</v>
      </c>
      <c r="D2" s="79">
        <v>1568.6988743597913</v>
      </c>
      <c r="E2" s="79">
        <v>1569.8263601944545</v>
      </c>
      <c r="F2" s="79">
        <v>1861.7058352822603</v>
      </c>
      <c r="G2" s="79">
        <v>927.1406326999911</v>
      </c>
      <c r="H2" s="79">
        <v>1117.7343739297262</v>
      </c>
      <c r="I2" s="79">
        <v>690.08816647232402</v>
      </c>
      <c r="J2" s="79">
        <v>760.34876295616402</v>
      </c>
      <c r="K2" s="79">
        <v>435.30120979446667</v>
      </c>
      <c r="L2" s="79">
        <v>527.21156489956172</v>
      </c>
      <c r="M2" s="79">
        <v>386.85339516953428</v>
      </c>
      <c r="N2" s="79">
        <v>319.88608103467971</v>
      </c>
      <c r="O2" s="79">
        <v>406.97753230385774</v>
      </c>
      <c r="P2" s="79">
        <v>759.2557765766162</v>
      </c>
      <c r="Q2" s="79">
        <v>698.61304298309256</v>
      </c>
      <c r="R2" s="79">
        <v>469.35535629866513</v>
      </c>
    </row>
    <row r="3" spans="1:18" ht="11.25" customHeight="1" x14ac:dyDescent="0.25">
      <c r="A3" s="53" t="s">
        <v>2</v>
      </c>
      <c r="B3" s="54" t="s">
        <v>3</v>
      </c>
      <c r="C3" s="80">
        <v>1272.0442515635234</v>
      </c>
      <c r="D3" s="80">
        <v>1086.6282749335273</v>
      </c>
      <c r="E3" s="80">
        <v>1021.5411084686117</v>
      </c>
      <c r="F3" s="80">
        <v>539.63621069532815</v>
      </c>
      <c r="G3" s="80">
        <v>248.45850089178819</v>
      </c>
      <c r="H3" s="80">
        <v>203.8411288992443</v>
      </c>
      <c r="I3" s="80">
        <v>176.9542928345945</v>
      </c>
      <c r="J3" s="80">
        <v>174.13031135927952</v>
      </c>
      <c r="K3" s="80">
        <v>169.18840677490806</v>
      </c>
      <c r="L3" s="80">
        <v>155.42223045159921</v>
      </c>
      <c r="M3" s="80">
        <v>93.471842406828699</v>
      </c>
      <c r="N3" s="80">
        <v>90.191343569146326</v>
      </c>
      <c r="O3" s="80">
        <v>79.479485914156143</v>
      </c>
      <c r="P3" s="80">
        <v>163.30153592907854</v>
      </c>
      <c r="Q3" s="80">
        <v>95.717941605600302</v>
      </c>
      <c r="R3" s="80">
        <v>98.964761724680145</v>
      </c>
    </row>
    <row r="4" spans="1:18" ht="11.25" customHeight="1" x14ac:dyDescent="0.25">
      <c r="A4" s="56" t="s">
        <v>125</v>
      </c>
      <c r="B4" s="57" t="s">
        <v>126</v>
      </c>
      <c r="C4" s="3">
        <v>866.74298447893739</v>
      </c>
      <c r="D4" s="3">
        <v>771.30934571214004</v>
      </c>
      <c r="E4" s="3">
        <v>903.31500585695323</v>
      </c>
      <c r="F4" s="3">
        <v>334.45129632004313</v>
      </c>
      <c r="G4" s="3">
        <v>205.04712463982162</v>
      </c>
      <c r="H4" s="3">
        <v>203.8411288992443</v>
      </c>
      <c r="I4" s="3">
        <v>176.9542928345945</v>
      </c>
      <c r="J4" s="3">
        <v>174.13031135927952</v>
      </c>
      <c r="K4" s="3">
        <v>169.18840677490806</v>
      </c>
      <c r="L4" s="3">
        <v>155.42223045159921</v>
      </c>
      <c r="M4" s="3">
        <v>93.471842406828699</v>
      </c>
      <c r="N4" s="3">
        <v>87.965749531800881</v>
      </c>
      <c r="O4" s="3">
        <v>79.479485914156143</v>
      </c>
      <c r="P4" s="3">
        <v>163.30153592907854</v>
      </c>
      <c r="Q4" s="3">
        <v>95.717941605600302</v>
      </c>
      <c r="R4" s="3">
        <v>98.964761724680145</v>
      </c>
    </row>
    <row r="5" spans="1:18" ht="11.25" customHeight="1" x14ac:dyDescent="0.25">
      <c r="A5" s="59" t="s">
        <v>127</v>
      </c>
      <c r="B5" s="60" t="s">
        <v>128</v>
      </c>
      <c r="C5" s="2">
        <v>828.01011645201879</v>
      </c>
      <c r="D5" s="2">
        <v>743.0281029267951</v>
      </c>
      <c r="E5" s="2">
        <v>883.28346592209471</v>
      </c>
      <c r="F5" s="2">
        <v>334.45129632004313</v>
      </c>
      <c r="G5" s="2">
        <v>205.04712463982162</v>
      </c>
      <c r="H5" s="2">
        <v>203.8411288992443</v>
      </c>
      <c r="I5" s="2">
        <v>176.9542928345945</v>
      </c>
      <c r="J5" s="2">
        <v>174.13031135927952</v>
      </c>
      <c r="K5" s="2">
        <v>169.18840677490806</v>
      </c>
      <c r="L5" s="2">
        <v>155.42223045159921</v>
      </c>
      <c r="M5" s="2">
        <v>93.471842406828699</v>
      </c>
      <c r="N5" s="2">
        <v>87.965749531800881</v>
      </c>
      <c r="O5" s="2">
        <v>79.479485914156143</v>
      </c>
      <c r="P5" s="2">
        <v>163.30153592907854</v>
      </c>
      <c r="Q5" s="2">
        <v>95.717941605600302</v>
      </c>
      <c r="R5" s="2">
        <v>98.964761724680145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828.01011645201879</v>
      </c>
      <c r="D8" s="1">
        <v>743.0281029267951</v>
      </c>
      <c r="E8" s="1">
        <v>883.28346592209471</v>
      </c>
      <c r="F8" s="1">
        <v>334.45129632004313</v>
      </c>
      <c r="G8" s="1">
        <v>205.04712463982162</v>
      </c>
      <c r="H8" s="1">
        <v>203.8411288992443</v>
      </c>
      <c r="I8" s="1">
        <v>176.9542928345945</v>
      </c>
      <c r="J8" s="1">
        <v>163.22200435326309</v>
      </c>
      <c r="K8" s="1">
        <v>114.01891893878788</v>
      </c>
      <c r="L8" s="1">
        <v>105.26195838255283</v>
      </c>
      <c r="M8" s="1">
        <v>93.471842406828699</v>
      </c>
      <c r="N8" s="1">
        <v>87.965749531800881</v>
      </c>
      <c r="O8" s="1">
        <v>79.479485914156143</v>
      </c>
      <c r="P8" s="1">
        <v>163.30153592907854</v>
      </c>
      <c r="Q8" s="1">
        <v>95.717941605600302</v>
      </c>
      <c r="R8" s="1">
        <v>98.964761724680145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10.908307006016425</v>
      </c>
      <c r="K9" s="1">
        <v>55.169487836120169</v>
      </c>
      <c r="L9" s="1">
        <v>50.160272069046385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38.732868026918609</v>
      </c>
      <c r="D11" s="2">
        <v>28.281242785344922</v>
      </c>
      <c r="E11" s="2">
        <v>20.031539934858507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38.732868026918609</v>
      </c>
      <c r="D12" s="1">
        <v>28.281242785344922</v>
      </c>
      <c r="E12" s="1">
        <v>20.031539934858507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405.30126708458607</v>
      </c>
      <c r="D15" s="3">
        <v>315.31892922138741</v>
      </c>
      <c r="E15" s="3">
        <v>118.22610261165842</v>
      </c>
      <c r="F15" s="3">
        <v>205.18491437528505</v>
      </c>
      <c r="G15" s="3">
        <v>43.411376251966573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2.2255940373454437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294.33059125947773</v>
      </c>
      <c r="D16" s="2">
        <v>247.47925857014778</v>
      </c>
      <c r="E16" s="2">
        <v>46.568284690666587</v>
      </c>
      <c r="F16" s="2">
        <v>205.18491437528505</v>
      </c>
      <c r="G16" s="2">
        <v>43.411376251966573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1.9926570622287112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2.2255940373454437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108.9780187628796</v>
      </c>
      <c r="D18" s="2">
        <v>67.839670651239643</v>
      </c>
      <c r="E18" s="2">
        <v>71.657817920991832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763.18476561919272</v>
      </c>
      <c r="D21" s="80">
        <v>279.73805355363783</v>
      </c>
      <c r="E21" s="80">
        <v>318.29655026406857</v>
      </c>
      <c r="F21" s="80">
        <v>858.60428084311241</v>
      </c>
      <c r="G21" s="80">
        <v>235.1947034891945</v>
      </c>
      <c r="H21" s="80">
        <v>322.69068675095042</v>
      </c>
      <c r="I21" s="80">
        <v>6.0940552618063695</v>
      </c>
      <c r="J21" s="80">
        <v>18.614832245981138</v>
      </c>
      <c r="K21" s="80">
        <v>15.659744659005838</v>
      </c>
      <c r="L21" s="80">
        <v>35.1391225265711</v>
      </c>
      <c r="M21" s="80">
        <v>7.4842394118510747</v>
      </c>
      <c r="N21" s="80">
        <v>8.7504949813257547</v>
      </c>
      <c r="O21" s="80">
        <v>49.198226276994966</v>
      </c>
      <c r="P21" s="80">
        <v>141.97804748154488</v>
      </c>
      <c r="Q21" s="80">
        <v>106.01767127980874</v>
      </c>
      <c r="R21" s="80">
        <v>8.3046201441226444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763.18476561919272</v>
      </c>
      <c r="D30" s="3">
        <v>279.73805355363783</v>
      </c>
      <c r="E30" s="3">
        <v>318.29655026406857</v>
      </c>
      <c r="F30" s="3">
        <v>858.60428084311241</v>
      </c>
      <c r="G30" s="3">
        <v>235.1947034891945</v>
      </c>
      <c r="H30" s="3">
        <v>322.69068675095042</v>
      </c>
      <c r="I30" s="3">
        <v>6.0940552618063695</v>
      </c>
      <c r="J30" s="3">
        <v>18.614832245981138</v>
      </c>
      <c r="K30" s="3">
        <v>15.659744659005838</v>
      </c>
      <c r="L30" s="3">
        <v>35.1391225265711</v>
      </c>
      <c r="M30" s="3">
        <v>7.4842394118510747</v>
      </c>
      <c r="N30" s="3">
        <v>8.7504949813257547</v>
      </c>
      <c r="O30" s="3">
        <v>49.198226276994966</v>
      </c>
      <c r="P30" s="3">
        <v>141.97804748154488</v>
      </c>
      <c r="Q30" s="3">
        <v>106.01767127980874</v>
      </c>
      <c r="R30" s="3">
        <v>8.3046201441226444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2.3981054666261867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1.1663082200898691</v>
      </c>
      <c r="Q34" s="2">
        <v>3.0118334241218214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3.2110954001279999</v>
      </c>
      <c r="E35" s="2">
        <v>0</v>
      </c>
      <c r="F35" s="2">
        <v>9.2820944018878677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3.2110954001279999</v>
      </c>
      <c r="E36" s="1">
        <v>0</v>
      </c>
      <c r="F36" s="1">
        <v>9.2820944018878677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5.8254279698690805</v>
      </c>
      <c r="D43" s="2">
        <v>4.7900321788841165</v>
      </c>
      <c r="E43" s="2">
        <v>3.4410139578263146</v>
      </c>
      <c r="F43" s="2">
        <v>11.937356107633844</v>
      </c>
      <c r="G43" s="2">
        <v>6.0052137637750898</v>
      </c>
      <c r="H43" s="2">
        <v>13.78853800067243</v>
      </c>
      <c r="I43" s="2">
        <v>6.0940552618063695</v>
      </c>
      <c r="J43" s="2">
        <v>6.4947627772777876</v>
      </c>
      <c r="K43" s="2">
        <v>6.0994984884250982</v>
      </c>
      <c r="L43" s="2">
        <v>5.6516818147964845</v>
      </c>
      <c r="M43" s="2">
        <v>5.7597617249698878</v>
      </c>
      <c r="N43" s="2">
        <v>2.7432237765694785</v>
      </c>
      <c r="O43" s="2">
        <v>2.326553847202169</v>
      </c>
      <c r="P43" s="2">
        <v>6.0246288337548544</v>
      </c>
      <c r="Q43" s="2">
        <v>10.126055831320995</v>
      </c>
      <c r="R43" s="2">
        <v>3.5753340875807544</v>
      </c>
    </row>
    <row r="44" spans="1:18" ht="11.25" customHeight="1" x14ac:dyDescent="0.25">
      <c r="A44" s="59" t="s">
        <v>149</v>
      </c>
      <c r="B44" s="60" t="s">
        <v>59</v>
      </c>
      <c r="C44" s="2">
        <v>757.35933764932361</v>
      </c>
      <c r="D44" s="2">
        <v>271.73692597462571</v>
      </c>
      <c r="E44" s="2">
        <v>314.85553630624224</v>
      </c>
      <c r="F44" s="2">
        <v>837.38483033359068</v>
      </c>
      <c r="G44" s="2">
        <v>229.18948972541941</v>
      </c>
      <c r="H44" s="2">
        <v>306.50404328365181</v>
      </c>
      <c r="I44" s="2">
        <v>0</v>
      </c>
      <c r="J44" s="2">
        <v>12.120069468703351</v>
      </c>
      <c r="K44" s="2">
        <v>9.56024617058074</v>
      </c>
      <c r="L44" s="2">
        <v>29.487440711774617</v>
      </c>
      <c r="M44" s="2">
        <v>1.7244776868811869</v>
      </c>
      <c r="N44" s="2">
        <v>6.0072712047562762</v>
      </c>
      <c r="O44" s="2">
        <v>46.871672429792795</v>
      </c>
      <c r="P44" s="2">
        <v>134.78711042770016</v>
      </c>
      <c r="Q44" s="2">
        <v>92.879782024365923</v>
      </c>
      <c r="R44" s="2">
        <v>4.7292860565418904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129.86082969544168</v>
      </c>
      <c r="D52" s="80">
        <v>127.34205272549815</v>
      </c>
      <c r="E52" s="80">
        <v>122.11899074492598</v>
      </c>
      <c r="F52" s="80">
        <v>110.01289466744196</v>
      </c>
      <c r="G52" s="80">
        <v>101.990255672421</v>
      </c>
      <c r="H52" s="80">
        <v>179.61297131118076</v>
      </c>
      <c r="I52" s="80">
        <v>108.3021980301472</v>
      </c>
      <c r="J52" s="80">
        <v>117.86493195140663</v>
      </c>
      <c r="K52" s="80">
        <v>114.62481370895586</v>
      </c>
      <c r="L52" s="80">
        <v>111.4497764356588</v>
      </c>
      <c r="M52" s="80">
        <v>129.05954223940896</v>
      </c>
      <c r="N52" s="80">
        <v>125.86156858164085</v>
      </c>
      <c r="O52" s="80">
        <v>130.89516455400053</v>
      </c>
      <c r="P52" s="80">
        <v>200.79592128733526</v>
      </c>
      <c r="Q52" s="80">
        <v>247.15556089373166</v>
      </c>
      <c r="R52" s="80">
        <v>112.11541323859136</v>
      </c>
    </row>
    <row r="53" spans="1:18" ht="11.25" customHeight="1" x14ac:dyDescent="0.25">
      <c r="A53" s="56" t="s">
        <v>74</v>
      </c>
      <c r="B53" s="57" t="s">
        <v>75</v>
      </c>
      <c r="C53" s="3">
        <v>84.840536771502229</v>
      </c>
      <c r="D53" s="3">
        <v>87.173945776762153</v>
      </c>
      <c r="E53" s="3">
        <v>84.000196959661977</v>
      </c>
      <c r="F53" s="3">
        <v>110.01289466744196</v>
      </c>
      <c r="G53" s="3">
        <v>101.990255672421</v>
      </c>
      <c r="H53" s="3">
        <v>179.56860554495444</v>
      </c>
      <c r="I53" s="3">
        <v>108.3021980301472</v>
      </c>
      <c r="J53" s="3">
        <v>117.86493195140663</v>
      </c>
      <c r="K53" s="3">
        <v>114.62481370895586</v>
      </c>
      <c r="L53" s="3">
        <v>111.4497764356588</v>
      </c>
      <c r="M53" s="3">
        <v>129.05954223940896</v>
      </c>
      <c r="N53" s="3">
        <v>125.86156858164085</v>
      </c>
      <c r="O53" s="3">
        <v>130.89516455400053</v>
      </c>
      <c r="P53" s="3">
        <v>200.79592128733526</v>
      </c>
      <c r="Q53" s="3">
        <v>247.15556089373166</v>
      </c>
      <c r="R53" s="3">
        <v>112.11541323859136</v>
      </c>
    </row>
    <row r="54" spans="1:18" ht="11.25" customHeight="1" x14ac:dyDescent="0.25">
      <c r="A54" s="56" t="s">
        <v>152</v>
      </c>
      <c r="B54" s="57" t="s">
        <v>153</v>
      </c>
      <c r="C54" s="3">
        <v>45.020292923939458</v>
      </c>
      <c r="D54" s="3">
        <v>40.168106948736003</v>
      </c>
      <c r="E54" s="3">
        <v>38.118793785263996</v>
      </c>
      <c r="F54" s="3">
        <v>0</v>
      </c>
      <c r="G54" s="3">
        <v>0</v>
      </c>
      <c r="H54" s="3">
        <v>4.43657662263073E-2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43.156462212829254</v>
      </c>
      <c r="D55" s="2">
        <v>38.658239351712005</v>
      </c>
      <c r="E55" s="2">
        <v>37.003374497087997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1.8638307111102004</v>
      </c>
      <c r="D57" s="2">
        <v>1.5098675970240003</v>
      </c>
      <c r="E57" s="2">
        <v>1.1154192881759999</v>
      </c>
      <c r="F57" s="2">
        <v>0</v>
      </c>
      <c r="G57" s="2">
        <v>0</v>
      </c>
      <c r="H57" s="2">
        <v>4.43657662263073E-2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91.521824650683513</v>
      </c>
      <c r="D59" s="80">
        <v>74.990493147127921</v>
      </c>
      <c r="E59" s="80">
        <v>107.8697107168486</v>
      </c>
      <c r="F59" s="80">
        <v>353.45244907637789</v>
      </c>
      <c r="G59" s="80">
        <v>341.49717264658733</v>
      </c>
      <c r="H59" s="80">
        <v>411.58958696835072</v>
      </c>
      <c r="I59" s="80">
        <v>398.73762034577601</v>
      </c>
      <c r="J59" s="80">
        <v>449.73868739949671</v>
      </c>
      <c r="K59" s="80">
        <v>135.82824465159695</v>
      </c>
      <c r="L59" s="80">
        <v>225.20043548573261</v>
      </c>
      <c r="M59" s="80">
        <v>156.83777111144553</v>
      </c>
      <c r="N59" s="80">
        <v>95.082673902566768</v>
      </c>
      <c r="O59" s="80">
        <v>147.40465555870608</v>
      </c>
      <c r="P59" s="80">
        <v>253.18027187865738</v>
      </c>
      <c r="Q59" s="80">
        <v>249.72186920395194</v>
      </c>
      <c r="R59" s="80">
        <v>249.97056119127097</v>
      </c>
    </row>
    <row r="60" spans="1:18" ht="11.25" customHeight="1" x14ac:dyDescent="0.25">
      <c r="A60" s="56" t="s">
        <v>97</v>
      </c>
      <c r="B60" s="57" t="s">
        <v>98</v>
      </c>
      <c r="C60" s="3">
        <v>75.78253387556471</v>
      </c>
      <c r="D60" s="3">
        <v>51.48108704033281</v>
      </c>
      <c r="E60" s="3">
        <v>90.870018547896379</v>
      </c>
      <c r="F60" s="3">
        <v>236.65463933071433</v>
      </c>
      <c r="G60" s="3">
        <v>254.97779127050566</v>
      </c>
      <c r="H60" s="3">
        <v>353.28310281677977</v>
      </c>
      <c r="I60" s="3">
        <v>322.02783238918721</v>
      </c>
      <c r="J60" s="3">
        <v>356.08542710160458</v>
      </c>
      <c r="K60" s="3">
        <v>108.63372809877819</v>
      </c>
      <c r="L60" s="3">
        <v>176.3689164839499</v>
      </c>
      <c r="M60" s="3">
        <v>109.34187603539321</v>
      </c>
      <c r="N60" s="3">
        <v>42.301587201214041</v>
      </c>
      <c r="O60" s="3">
        <v>96.460542595834951</v>
      </c>
      <c r="P60" s="3">
        <v>127.17098889444141</v>
      </c>
      <c r="Q60" s="3">
        <v>143.09849655125555</v>
      </c>
      <c r="R60" s="3">
        <v>143.02930875197148</v>
      </c>
    </row>
    <row r="61" spans="1:18" ht="11.25" customHeight="1" x14ac:dyDescent="0.25">
      <c r="A61" s="56" t="s">
        <v>99</v>
      </c>
      <c r="B61" s="57" t="s">
        <v>100</v>
      </c>
      <c r="C61" s="3">
        <v>15.7392907751188</v>
      </c>
      <c r="D61" s="3">
        <v>23.509406106795119</v>
      </c>
      <c r="E61" s="3">
        <v>16.999692168952215</v>
      </c>
      <c r="F61" s="3">
        <v>116.79780974566356</v>
      </c>
      <c r="G61" s="3">
        <v>86.519381376081668</v>
      </c>
      <c r="H61" s="3">
        <v>58.306484151570928</v>
      </c>
      <c r="I61" s="3">
        <v>76.709787956588769</v>
      </c>
      <c r="J61" s="3">
        <v>93.65326029789216</v>
      </c>
      <c r="K61" s="3">
        <v>27.194516552818751</v>
      </c>
      <c r="L61" s="3">
        <v>48.831519001782695</v>
      </c>
      <c r="M61" s="3">
        <v>47.495895076052314</v>
      </c>
      <c r="N61" s="3">
        <v>52.781086701352734</v>
      </c>
      <c r="O61" s="3">
        <v>50.944112962871124</v>
      </c>
      <c r="P61" s="3">
        <v>126.00928298421599</v>
      </c>
      <c r="Q61" s="3">
        <v>106.6233726526964</v>
      </c>
      <c r="R61" s="3">
        <v>106.9412524392995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30581.646081076055</v>
      </c>
      <c r="D64" s="82">
        <v>29348.298417274455</v>
      </c>
      <c r="E64" s="82">
        <v>29976.512476805816</v>
      </c>
      <c r="F64" s="82">
        <v>30635.848375401216</v>
      </c>
      <c r="G64" s="82">
        <v>29851.099019685997</v>
      </c>
      <c r="H64" s="82">
        <v>30017.621037235065</v>
      </c>
      <c r="I64" s="82">
        <v>31868.123718357921</v>
      </c>
      <c r="J64" s="82">
        <v>34031.020827958921</v>
      </c>
      <c r="K64" s="82">
        <v>32334.735780816449</v>
      </c>
      <c r="L64" s="82">
        <v>29573.706127744394</v>
      </c>
      <c r="M64" s="82">
        <v>31946.361485672645</v>
      </c>
      <c r="N64" s="82">
        <v>31367.408157904934</v>
      </c>
      <c r="O64" s="82">
        <v>32285.621663235521</v>
      </c>
      <c r="P64" s="82">
        <v>34325.972728057735</v>
      </c>
      <c r="Q64" s="82">
        <v>30967.293963907861</v>
      </c>
      <c r="R64" s="82">
        <v>31597.019929382328</v>
      </c>
    </row>
    <row r="65" spans="1:18" ht="11.25" customHeight="1" x14ac:dyDescent="0.25">
      <c r="A65" s="72" t="s">
        <v>350</v>
      </c>
      <c r="B65" s="73" t="s">
        <v>83</v>
      </c>
      <c r="C65" s="83">
        <v>30529.385218461379</v>
      </c>
      <c r="D65" s="83">
        <v>29282.105504392282</v>
      </c>
      <c r="E65" s="83">
        <v>29924.171121895892</v>
      </c>
      <c r="F65" s="83">
        <v>30473.199301701141</v>
      </c>
      <c r="G65" s="83">
        <v>29725.56991762836</v>
      </c>
      <c r="H65" s="83">
        <v>29922.65020757377</v>
      </c>
      <c r="I65" s="83">
        <v>31755.40428321412</v>
      </c>
      <c r="J65" s="83">
        <v>33891.006599655317</v>
      </c>
      <c r="K65" s="83">
        <v>32266.012115546539</v>
      </c>
      <c r="L65" s="83">
        <v>29516.60782895095</v>
      </c>
      <c r="M65" s="83">
        <v>31865.89579669993</v>
      </c>
      <c r="N65" s="83">
        <v>31275.013563968416</v>
      </c>
      <c r="O65" s="83">
        <v>32169.828370328356</v>
      </c>
      <c r="P65" s="83">
        <v>34128.157972375324</v>
      </c>
      <c r="Q65" s="83">
        <v>30792.186637321418</v>
      </c>
      <c r="R65" s="83">
        <v>31424.540430747616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0.13100014852435451</v>
      </c>
      <c r="D67" s="83">
        <v>0.1529010222564561</v>
      </c>
      <c r="E67" s="83">
        <v>0.1660120443724076</v>
      </c>
      <c r="F67" s="83">
        <v>0.14238330745161415</v>
      </c>
      <c r="G67" s="83">
        <v>0.17711348937611493</v>
      </c>
      <c r="H67" s="83">
        <v>0.24976738940216275</v>
      </c>
      <c r="I67" s="83">
        <v>0.17575556134298401</v>
      </c>
      <c r="J67" s="83">
        <v>0.30457919695003466</v>
      </c>
      <c r="K67" s="83">
        <v>0.24465079839580836</v>
      </c>
      <c r="L67" s="83">
        <v>0.4293095356137378</v>
      </c>
      <c r="M67" s="83">
        <v>0.45337930413459315</v>
      </c>
      <c r="N67" s="83">
        <v>0.47429183607547187</v>
      </c>
      <c r="O67" s="83">
        <v>0.5312255417681413</v>
      </c>
      <c r="P67" s="83">
        <v>1.8306983546788236</v>
      </c>
      <c r="Q67" s="83">
        <v>5.8947396126752603</v>
      </c>
      <c r="R67" s="83">
        <v>5.1235694619761212</v>
      </c>
    </row>
    <row r="68" spans="1:18" ht="11.25" customHeight="1" x14ac:dyDescent="0.25">
      <c r="A68" s="72" t="s">
        <v>86</v>
      </c>
      <c r="B68" s="73" t="s">
        <v>87</v>
      </c>
      <c r="C68" s="83">
        <v>52.129862466149092</v>
      </c>
      <c r="D68" s="83">
        <v>66.0400118599172</v>
      </c>
      <c r="E68" s="83">
        <v>52.175342865551329</v>
      </c>
      <c r="F68" s="83">
        <v>162.5066903926253</v>
      </c>
      <c r="G68" s="83">
        <v>125.3519885682625</v>
      </c>
      <c r="H68" s="83">
        <v>94.72106227189164</v>
      </c>
      <c r="I68" s="83">
        <v>112.54367958245571</v>
      </c>
      <c r="J68" s="83">
        <v>139.70964910665771</v>
      </c>
      <c r="K68" s="83">
        <v>68.479014471513509</v>
      </c>
      <c r="L68" s="83">
        <v>56.668989257830461</v>
      </c>
      <c r="M68" s="83">
        <v>80.012309668583271</v>
      </c>
      <c r="N68" s="83">
        <v>91.920302100444601</v>
      </c>
      <c r="O68" s="83">
        <v>115.26206736539942</v>
      </c>
      <c r="P68" s="83">
        <v>195.95933108137709</v>
      </c>
      <c r="Q68" s="83">
        <v>169.18293585994689</v>
      </c>
      <c r="R68" s="83">
        <v>167.2869055857019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2.4726246355983496E-2</v>
      </c>
      <c r="Q69" s="83">
        <v>2.965111382049081E-2</v>
      </c>
      <c r="R69" s="83">
        <v>6.9023587034512321E-2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2.4726246355983496E-2</v>
      </c>
      <c r="Q73" s="84">
        <v>2.965111382049081E-2</v>
      </c>
      <c r="R73" s="84">
        <v>6.9023587034512321E-2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277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34221.624348337798</v>
      </c>
      <c r="D2" s="79">
        <v>33344.138696241018</v>
      </c>
      <c r="E2" s="79">
        <v>33336.393848939595</v>
      </c>
      <c r="F2" s="79">
        <v>34481.916663215226</v>
      </c>
      <c r="G2" s="79">
        <v>31331.578058641542</v>
      </c>
      <c r="H2" s="79">
        <v>32044.384752782415</v>
      </c>
      <c r="I2" s="79">
        <v>31592.415632585082</v>
      </c>
      <c r="J2" s="79">
        <v>30870.953625439186</v>
      </c>
      <c r="K2" s="79">
        <v>27907.856873555149</v>
      </c>
      <c r="L2" s="79">
        <v>25619.146963966246</v>
      </c>
      <c r="M2" s="79">
        <v>26279.394455922087</v>
      </c>
      <c r="N2" s="79">
        <v>23632.163968520588</v>
      </c>
      <c r="O2" s="79">
        <v>23673.597314376035</v>
      </c>
      <c r="P2" s="79">
        <v>24270.354755161923</v>
      </c>
      <c r="Q2" s="79">
        <v>23199.504216320202</v>
      </c>
      <c r="R2" s="79">
        <v>22786.230894012842</v>
      </c>
    </row>
    <row r="3" spans="1:18" ht="11.25" customHeight="1" x14ac:dyDescent="0.25">
      <c r="A3" s="53" t="s">
        <v>2</v>
      </c>
      <c r="B3" s="54" t="s">
        <v>3</v>
      </c>
      <c r="C3" s="80">
        <v>5054.4177395561528</v>
      </c>
      <c r="D3" s="80">
        <v>4573.9347071409893</v>
      </c>
      <c r="E3" s="80">
        <v>4751.6294456001033</v>
      </c>
      <c r="F3" s="80">
        <v>5571.5794046872234</v>
      </c>
      <c r="G3" s="80">
        <v>5368.1124369886948</v>
      </c>
      <c r="H3" s="80">
        <v>5582.2151269536107</v>
      </c>
      <c r="I3" s="80">
        <v>5525.3942719144488</v>
      </c>
      <c r="J3" s="80">
        <v>4930.2823635271325</v>
      </c>
      <c r="K3" s="80">
        <v>4778.3365886114407</v>
      </c>
      <c r="L3" s="80">
        <v>4623.0560996995046</v>
      </c>
      <c r="M3" s="80">
        <v>4568.8603700543008</v>
      </c>
      <c r="N3" s="80">
        <v>4381.1715072508914</v>
      </c>
      <c r="O3" s="80">
        <v>4311.5752337641552</v>
      </c>
      <c r="P3" s="80">
        <v>4189.2426464039982</v>
      </c>
      <c r="Q3" s="80">
        <v>4326.1053045186036</v>
      </c>
      <c r="R3" s="80">
        <v>4217.9173412796263</v>
      </c>
    </row>
    <row r="4" spans="1:18" ht="11.25" customHeight="1" x14ac:dyDescent="0.25">
      <c r="A4" s="56" t="s">
        <v>125</v>
      </c>
      <c r="B4" s="57" t="s">
        <v>126</v>
      </c>
      <c r="C4" s="3">
        <v>3492.7553007011179</v>
      </c>
      <c r="D4" s="3">
        <v>3043.1835215901365</v>
      </c>
      <c r="E4" s="3">
        <v>3132.4052647463222</v>
      </c>
      <c r="F4" s="3">
        <v>3866.0143505932488</v>
      </c>
      <c r="G4" s="3">
        <v>3968.2640142765617</v>
      </c>
      <c r="H4" s="3">
        <v>4004.9763471719102</v>
      </c>
      <c r="I4" s="3">
        <v>3798.7117164540291</v>
      </c>
      <c r="J4" s="3">
        <v>3196.1701843006927</v>
      </c>
      <c r="K4" s="3">
        <v>3032.6824966332001</v>
      </c>
      <c r="L4" s="3">
        <v>2910.3026734264645</v>
      </c>
      <c r="M4" s="3">
        <v>2937.44727310295</v>
      </c>
      <c r="N4" s="3">
        <v>2772.3011445689344</v>
      </c>
      <c r="O4" s="3">
        <v>2711.0298011521854</v>
      </c>
      <c r="P4" s="3">
        <v>2650.846075905079</v>
      </c>
      <c r="Q4" s="3">
        <v>2736.0655369837764</v>
      </c>
      <c r="R4" s="3">
        <v>2687.8976699136001</v>
      </c>
    </row>
    <row r="5" spans="1:18" ht="11.25" customHeight="1" x14ac:dyDescent="0.25">
      <c r="A5" s="59" t="s">
        <v>127</v>
      </c>
      <c r="B5" s="60" t="s">
        <v>128</v>
      </c>
      <c r="C5" s="2">
        <v>3437.0014165894254</v>
      </c>
      <c r="D5" s="2">
        <v>3007.4008800213614</v>
      </c>
      <c r="E5" s="2">
        <v>3106.7413079022608</v>
      </c>
      <c r="F5" s="2">
        <v>3753.6816047565289</v>
      </c>
      <c r="G5" s="2">
        <v>3865.1494870950019</v>
      </c>
      <c r="H5" s="2">
        <v>4001.980334997525</v>
      </c>
      <c r="I5" s="2">
        <v>3795.5769680217891</v>
      </c>
      <c r="J5" s="2">
        <v>3193.0358838560528</v>
      </c>
      <c r="K5" s="2">
        <v>2960.9670154720802</v>
      </c>
      <c r="L5" s="2">
        <v>2901.7287716809647</v>
      </c>
      <c r="M5" s="2">
        <v>2934.451000346352</v>
      </c>
      <c r="N5" s="2">
        <v>2772.3011445689344</v>
      </c>
      <c r="O5" s="2">
        <v>2711.0298011521854</v>
      </c>
      <c r="P5" s="2">
        <v>2650.846075905079</v>
      </c>
      <c r="Q5" s="2">
        <v>2736.0655369837764</v>
      </c>
      <c r="R5" s="2">
        <v>2687.8976699136001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8.6529768322679992</v>
      </c>
      <c r="H6" s="1">
        <v>2.9489727383702404</v>
      </c>
      <c r="I6" s="1">
        <v>0</v>
      </c>
      <c r="J6" s="1">
        <v>110.00096849466</v>
      </c>
      <c r="K6" s="1">
        <v>5.7609275663879993</v>
      </c>
      <c r="L6" s="1">
        <v>0</v>
      </c>
      <c r="M6" s="1">
        <v>0</v>
      </c>
      <c r="N6" s="1">
        <v>36.761470231966612</v>
      </c>
      <c r="O6" s="1">
        <v>44.627426841960421</v>
      </c>
      <c r="P6" s="1">
        <v>39.320685085994079</v>
      </c>
      <c r="Q6" s="1">
        <v>30.078968576425339</v>
      </c>
      <c r="R6" s="1">
        <v>21.034724822594345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3326.2897936089712</v>
      </c>
      <c r="D8" s="1">
        <v>2877.6681575106372</v>
      </c>
      <c r="E8" s="1">
        <v>2967.4044555639371</v>
      </c>
      <c r="F8" s="1">
        <v>3622.4137504090131</v>
      </c>
      <c r="G8" s="1">
        <v>3719.5022287112661</v>
      </c>
      <c r="H8" s="1">
        <v>3856.0275409889714</v>
      </c>
      <c r="I8" s="1">
        <v>3668.0315488617889</v>
      </c>
      <c r="J8" s="1">
        <v>2986.1110139700095</v>
      </c>
      <c r="K8" s="1">
        <v>2924.5913432751563</v>
      </c>
      <c r="L8" s="1">
        <v>2870.7113736130232</v>
      </c>
      <c r="M8" s="1">
        <v>2873.2502246565118</v>
      </c>
      <c r="N8" s="1">
        <v>2670.477432290551</v>
      </c>
      <c r="O8" s="1">
        <v>2603.0153753565346</v>
      </c>
      <c r="P8" s="1">
        <v>2545.0146093200492</v>
      </c>
      <c r="Q8" s="1">
        <v>2639.1271508770401</v>
      </c>
      <c r="R8" s="1">
        <v>2603.3370684590254</v>
      </c>
    </row>
    <row r="9" spans="1:18" ht="11.25" customHeight="1" x14ac:dyDescent="0.25">
      <c r="A9" s="61" t="s">
        <v>10</v>
      </c>
      <c r="B9" s="62" t="s">
        <v>11</v>
      </c>
      <c r="C9" s="1">
        <v>110.71162298045421</v>
      </c>
      <c r="D9" s="1">
        <v>129.73272251072405</v>
      </c>
      <c r="E9" s="1">
        <v>139.33685233832398</v>
      </c>
      <c r="F9" s="1">
        <v>131.26785434751599</v>
      </c>
      <c r="G9" s="1">
        <v>136.99428155146799</v>
      </c>
      <c r="H9" s="1">
        <v>143.00382127018321</v>
      </c>
      <c r="I9" s="1">
        <v>127.54541915999999</v>
      </c>
      <c r="J9" s="1">
        <v>96.923901391383581</v>
      </c>
      <c r="K9" s="1">
        <v>30.614744630535828</v>
      </c>
      <c r="L9" s="1">
        <v>31.01739806794161</v>
      </c>
      <c r="M9" s="1">
        <v>61.200775689839986</v>
      </c>
      <c r="N9" s="1">
        <v>65.062242046416841</v>
      </c>
      <c r="O9" s="1">
        <v>63.386998953690373</v>
      </c>
      <c r="P9" s="1">
        <v>66.510781499035417</v>
      </c>
      <c r="Q9" s="1">
        <v>66.859417530311148</v>
      </c>
      <c r="R9" s="1">
        <v>63.525876631980509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97.102197808200003</v>
      </c>
      <c r="G10" s="2">
        <v>99.978793176600007</v>
      </c>
      <c r="H10" s="2">
        <v>0</v>
      </c>
      <c r="I10" s="2">
        <v>0</v>
      </c>
      <c r="J10" s="2">
        <v>0</v>
      </c>
      <c r="K10" s="2">
        <v>68.579702357399995</v>
      </c>
      <c r="L10" s="2">
        <v>8.5739017455000024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55.753884111692379</v>
      </c>
      <c r="D11" s="2">
        <v>35.782641568775084</v>
      </c>
      <c r="E11" s="2">
        <v>25.663956844061488</v>
      </c>
      <c r="F11" s="2">
        <v>15.230548028520001</v>
      </c>
      <c r="G11" s="2">
        <v>3.1357340049600002</v>
      </c>
      <c r="H11" s="2">
        <v>2.9960121743852572</v>
      </c>
      <c r="I11" s="2">
        <v>3.1347484322400003</v>
      </c>
      <c r="J11" s="2">
        <v>3.13430044464</v>
      </c>
      <c r="K11" s="2">
        <v>3.1357788037200001</v>
      </c>
      <c r="L11" s="2">
        <v>0</v>
      </c>
      <c r="M11" s="2">
        <v>2.9962727565979441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55.753884111692379</v>
      </c>
      <c r="D12" s="1">
        <v>35.782641568775084</v>
      </c>
      <c r="E12" s="1">
        <v>25.663956844061488</v>
      </c>
      <c r="F12" s="1">
        <v>15.230548028520001</v>
      </c>
      <c r="G12" s="1">
        <v>3.1357340049600002</v>
      </c>
      <c r="H12" s="1">
        <v>2.9960121743852572</v>
      </c>
      <c r="I12" s="1">
        <v>3.1347484322400003</v>
      </c>
      <c r="J12" s="1">
        <v>3.13430044464</v>
      </c>
      <c r="K12" s="1">
        <v>3.1357788037200001</v>
      </c>
      <c r="L12" s="1">
        <v>0</v>
      </c>
      <c r="M12" s="1">
        <v>2.9962727565979441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1561.6624388550351</v>
      </c>
      <c r="D15" s="3">
        <v>1530.7511855508528</v>
      </c>
      <c r="E15" s="3">
        <v>1619.2241808537815</v>
      </c>
      <c r="F15" s="3">
        <v>1705.565054093975</v>
      </c>
      <c r="G15" s="3">
        <v>1399.8484227121335</v>
      </c>
      <c r="H15" s="3">
        <v>1577.2387797817005</v>
      </c>
      <c r="I15" s="3">
        <v>1726.68255546042</v>
      </c>
      <c r="J15" s="3">
        <v>1734.11217922644</v>
      </c>
      <c r="K15" s="3">
        <v>1745.6540919782401</v>
      </c>
      <c r="L15" s="3">
        <v>1712.7534262730401</v>
      </c>
      <c r="M15" s="3">
        <v>1631.4130969513503</v>
      </c>
      <c r="N15" s="3">
        <v>1608.870362681957</v>
      </c>
      <c r="O15" s="3">
        <v>1600.5454326119702</v>
      </c>
      <c r="P15" s="3">
        <v>1538.3965704989189</v>
      </c>
      <c r="Q15" s="3">
        <v>1590.0397675348277</v>
      </c>
      <c r="R15" s="3">
        <v>1530.0196713660262</v>
      </c>
    </row>
    <row r="16" spans="1:18" ht="11.25" customHeight="1" x14ac:dyDescent="0.25">
      <c r="A16" s="59" t="s">
        <v>20</v>
      </c>
      <c r="B16" s="60" t="s">
        <v>21</v>
      </c>
      <c r="C16" s="2">
        <v>277.65956504481625</v>
      </c>
      <c r="D16" s="2">
        <v>313.99042331913222</v>
      </c>
      <c r="E16" s="2">
        <v>516.43796828977338</v>
      </c>
      <c r="F16" s="2">
        <v>350.92450795719498</v>
      </c>
      <c r="G16" s="2">
        <v>267.43589409403342</v>
      </c>
      <c r="H16" s="2">
        <v>478.1901726695553</v>
      </c>
      <c r="I16" s="2">
        <v>416.62735807931995</v>
      </c>
      <c r="J16" s="2">
        <v>425.65002470424008</v>
      </c>
      <c r="K16" s="2">
        <v>423.8431994412</v>
      </c>
      <c r="L16" s="2">
        <v>476.51595320268007</v>
      </c>
      <c r="M16" s="2">
        <v>242.90783450760313</v>
      </c>
      <c r="N16" s="2">
        <v>221.86016455825791</v>
      </c>
      <c r="O16" s="2">
        <v>192.40023598314932</v>
      </c>
      <c r="P16" s="2">
        <v>184.50168185031353</v>
      </c>
      <c r="Q16" s="2">
        <v>180.91252586139322</v>
      </c>
      <c r="R16" s="2">
        <v>165.72687606951905</v>
      </c>
    </row>
    <row r="17" spans="1:18" ht="11.25" customHeight="1" x14ac:dyDescent="0.25">
      <c r="A17" s="64" t="s">
        <v>23</v>
      </c>
      <c r="B17" s="60" t="s">
        <v>24</v>
      </c>
      <c r="C17" s="2">
        <v>1135.5645308212277</v>
      </c>
      <c r="D17" s="2">
        <v>1138.4474426373602</v>
      </c>
      <c r="E17" s="2">
        <v>1022.1961752215999</v>
      </c>
      <c r="F17" s="2">
        <v>991.79719620408002</v>
      </c>
      <c r="G17" s="2">
        <v>795.17564539199998</v>
      </c>
      <c r="H17" s="2">
        <v>767.55083965190704</v>
      </c>
      <c r="I17" s="2">
        <v>1085.9275234044001</v>
      </c>
      <c r="J17" s="2">
        <v>1127.2225221432</v>
      </c>
      <c r="K17" s="2">
        <v>1013.58901374624</v>
      </c>
      <c r="L17" s="2">
        <v>859.84083921816011</v>
      </c>
      <c r="M17" s="2">
        <v>986.80528927714249</v>
      </c>
      <c r="N17" s="2">
        <v>909.25220455193414</v>
      </c>
      <c r="O17" s="2">
        <v>803.63961828532399</v>
      </c>
      <c r="P17" s="2">
        <v>718.18712822317036</v>
      </c>
      <c r="Q17" s="2">
        <v>789.03094507795811</v>
      </c>
      <c r="R17" s="2">
        <v>759.80374717830091</v>
      </c>
    </row>
    <row r="18" spans="1:18" ht="11.25" customHeight="1" x14ac:dyDescent="0.25">
      <c r="A18" s="65" t="s">
        <v>133</v>
      </c>
      <c r="B18" s="60" t="s">
        <v>22</v>
      </c>
      <c r="C18" s="2">
        <v>148.4383429889912</v>
      </c>
      <c r="D18" s="2">
        <v>78.313319594360379</v>
      </c>
      <c r="E18" s="2">
        <v>80.590037342408152</v>
      </c>
      <c r="F18" s="2">
        <v>362.84334993270005</v>
      </c>
      <c r="G18" s="2">
        <v>337.23688322610002</v>
      </c>
      <c r="H18" s="2">
        <v>331.49776746023821</v>
      </c>
      <c r="I18" s="2">
        <v>224.12767397670001</v>
      </c>
      <c r="J18" s="2">
        <v>181.239632379</v>
      </c>
      <c r="K18" s="2">
        <v>308.22187879080002</v>
      </c>
      <c r="L18" s="2">
        <v>376.39663385220001</v>
      </c>
      <c r="M18" s="2">
        <v>401.69997316660482</v>
      </c>
      <c r="N18" s="2">
        <v>477.75799357176481</v>
      </c>
      <c r="O18" s="2">
        <v>604.50557834349695</v>
      </c>
      <c r="P18" s="2">
        <v>635.70776042543503</v>
      </c>
      <c r="Q18" s="2">
        <v>620.09629659547625</v>
      </c>
      <c r="R18" s="2">
        <v>604.48904811820614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6764.217799809112</v>
      </c>
      <c r="D21" s="80">
        <v>7159.0992242549464</v>
      </c>
      <c r="E21" s="80">
        <v>6768.2898054738298</v>
      </c>
      <c r="F21" s="80">
        <v>6388.6907455243445</v>
      </c>
      <c r="G21" s="80">
        <v>6130.7620415385982</v>
      </c>
      <c r="H21" s="80">
        <v>5641.3760881668086</v>
      </c>
      <c r="I21" s="80">
        <v>5985.7816013518259</v>
      </c>
      <c r="J21" s="80">
        <v>5478.5487011328969</v>
      </c>
      <c r="K21" s="80">
        <v>5082.5807927295518</v>
      </c>
      <c r="L21" s="80">
        <v>3959.1175337734371</v>
      </c>
      <c r="M21" s="80">
        <v>3525.0455966550844</v>
      </c>
      <c r="N21" s="80">
        <v>3139.6078051580212</v>
      </c>
      <c r="O21" s="80">
        <v>2750.0068183605908</v>
      </c>
      <c r="P21" s="80">
        <v>2333.1988420791999</v>
      </c>
      <c r="Q21" s="80">
        <v>1999.3168738321299</v>
      </c>
      <c r="R21" s="80">
        <v>2195.266124781017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6764.217799809112</v>
      </c>
      <c r="D30" s="3">
        <v>7159.0992242549464</v>
      </c>
      <c r="E30" s="3">
        <v>6768.2898054738298</v>
      </c>
      <c r="F30" s="3">
        <v>6388.6907455243445</v>
      </c>
      <c r="G30" s="3">
        <v>6130.7620415385982</v>
      </c>
      <c r="H30" s="3">
        <v>5641.3760881668086</v>
      </c>
      <c r="I30" s="3">
        <v>5985.7816013518259</v>
      </c>
      <c r="J30" s="3">
        <v>5478.5487011328969</v>
      </c>
      <c r="K30" s="3">
        <v>5082.5807927295518</v>
      </c>
      <c r="L30" s="3">
        <v>3959.1175337734371</v>
      </c>
      <c r="M30" s="3">
        <v>3525.0455966550844</v>
      </c>
      <c r="N30" s="3">
        <v>3139.6078051580212</v>
      </c>
      <c r="O30" s="3">
        <v>2750.0068183605908</v>
      </c>
      <c r="P30" s="3">
        <v>2333.1988420791999</v>
      </c>
      <c r="Q30" s="3">
        <v>1999.3168738321299</v>
      </c>
      <c r="R30" s="3">
        <v>2195.266124781017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543.09967906824511</v>
      </c>
      <c r="D34" s="2">
        <v>604.02418319541607</v>
      </c>
      <c r="E34" s="2">
        <v>609.8538145588202</v>
      </c>
      <c r="F34" s="2">
        <v>674.76111926407157</v>
      </c>
      <c r="G34" s="2">
        <v>590.48874308257211</v>
      </c>
      <c r="H34" s="2">
        <v>541.27209610790112</v>
      </c>
      <c r="I34" s="2">
        <v>581.28898281444026</v>
      </c>
      <c r="J34" s="2">
        <v>563.37585711116401</v>
      </c>
      <c r="K34" s="2">
        <v>555.27886655236807</v>
      </c>
      <c r="L34" s="2">
        <v>479.40684695362802</v>
      </c>
      <c r="M34" s="2">
        <v>508.87407767677456</v>
      </c>
      <c r="N34" s="2">
        <v>482.52586713358335</v>
      </c>
      <c r="O34" s="2">
        <v>421.45922398441013</v>
      </c>
      <c r="P34" s="2">
        <v>400.34168110558215</v>
      </c>
      <c r="Q34" s="2">
        <v>392.61752138387186</v>
      </c>
      <c r="R34" s="2">
        <v>382.99534827176223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12.292641412127622</v>
      </c>
      <c r="G35" s="2">
        <v>3.1840248492360006</v>
      </c>
      <c r="H35" s="2">
        <v>0</v>
      </c>
      <c r="I35" s="2">
        <v>12.032265073752001</v>
      </c>
      <c r="J35" s="2">
        <v>21.21803125596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12.292641412127622</v>
      </c>
      <c r="G36" s="1">
        <v>3.1840248492360006</v>
      </c>
      <c r="H36" s="1">
        <v>0</v>
      </c>
      <c r="I36" s="1">
        <v>12.032265073752001</v>
      </c>
      <c r="J36" s="1">
        <v>21.21803125596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6.1840083116433338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3.3182036249760003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6.1840083116433338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3.3182036249760003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854.61614223833158</v>
      </c>
      <c r="D43" s="2">
        <v>833.398609581458</v>
      </c>
      <c r="E43" s="2">
        <v>756.96750927358778</v>
      </c>
      <c r="F43" s="2">
        <v>1024.3048803781428</v>
      </c>
      <c r="G43" s="2">
        <v>875.49616729776073</v>
      </c>
      <c r="H43" s="2">
        <v>942.33382113904349</v>
      </c>
      <c r="I43" s="2">
        <v>724.18130963750991</v>
      </c>
      <c r="J43" s="2">
        <v>791.10960773013198</v>
      </c>
      <c r="K43" s="2">
        <v>740.90996097690004</v>
      </c>
      <c r="L43" s="2">
        <v>691.40626942133497</v>
      </c>
      <c r="M43" s="2">
        <v>736.32936031640179</v>
      </c>
      <c r="N43" s="2">
        <v>607.53008436670279</v>
      </c>
      <c r="O43" s="2">
        <v>493.14700612568555</v>
      </c>
      <c r="P43" s="2">
        <v>467.21531180195626</v>
      </c>
      <c r="Q43" s="2">
        <v>430.39770083881291</v>
      </c>
      <c r="R43" s="2">
        <v>532.41519030857717</v>
      </c>
    </row>
    <row r="44" spans="1:18" ht="11.25" customHeight="1" x14ac:dyDescent="0.25">
      <c r="A44" s="59" t="s">
        <v>149</v>
      </c>
      <c r="B44" s="60" t="s">
        <v>59</v>
      </c>
      <c r="C44" s="2">
        <v>5360.3179701908921</v>
      </c>
      <c r="D44" s="2">
        <v>5721.6764314780721</v>
      </c>
      <c r="E44" s="2">
        <v>5401.4684816414219</v>
      </c>
      <c r="F44" s="2">
        <v>4677.3321044700024</v>
      </c>
      <c r="G44" s="2">
        <v>4661.5931063090293</v>
      </c>
      <c r="H44" s="2">
        <v>4154.8380447729833</v>
      </c>
      <c r="I44" s="2">
        <v>4659.500293512192</v>
      </c>
      <c r="J44" s="2">
        <v>4099.5270014106654</v>
      </c>
      <c r="K44" s="2">
        <v>3783.3219973659875</v>
      </c>
      <c r="L44" s="2">
        <v>2785.2384391658979</v>
      </c>
      <c r="M44" s="2">
        <v>2276.9100472016098</v>
      </c>
      <c r="N44" s="2">
        <v>2046.6193560524109</v>
      </c>
      <c r="O44" s="2">
        <v>1832.4676679479612</v>
      </c>
      <c r="P44" s="2">
        <v>1462.7081918696715</v>
      </c>
      <c r="Q44" s="2">
        <v>1173.3707278645365</v>
      </c>
      <c r="R44" s="2">
        <v>1277.0689127954306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2.9321261468807647</v>
      </c>
      <c r="I45" s="2">
        <v>8.7787503139320009</v>
      </c>
      <c r="J45" s="2">
        <v>0</v>
      </c>
      <c r="K45" s="2">
        <v>3.0699678342960004</v>
      </c>
      <c r="L45" s="2">
        <v>3.0659782325760006</v>
      </c>
      <c r="M45" s="2">
        <v>2.9321114602981164</v>
      </c>
      <c r="N45" s="2">
        <v>2.9324976053242757</v>
      </c>
      <c r="O45" s="2">
        <v>2.9329203025341979</v>
      </c>
      <c r="P45" s="2">
        <v>2.9336573019900558</v>
      </c>
      <c r="Q45" s="2">
        <v>2.9309237449085628</v>
      </c>
      <c r="R45" s="2">
        <v>2.7866734052471682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2.9321261468807647</v>
      </c>
      <c r="I51" s="1">
        <v>8.7787503139320009</v>
      </c>
      <c r="J51" s="1">
        <v>0</v>
      </c>
      <c r="K51" s="1">
        <v>3.0699678342960004</v>
      </c>
      <c r="L51" s="1">
        <v>3.0659782325760006</v>
      </c>
      <c r="M51" s="1">
        <v>2.9321114602981164</v>
      </c>
      <c r="N51" s="1">
        <v>2.9324976053242757</v>
      </c>
      <c r="O51" s="1">
        <v>2.9329203025341979</v>
      </c>
      <c r="P51" s="1">
        <v>2.9336573019900558</v>
      </c>
      <c r="Q51" s="1">
        <v>2.9309237449085628</v>
      </c>
      <c r="R51" s="1">
        <v>2.7866734052471682</v>
      </c>
    </row>
    <row r="52" spans="1:18" ht="11.25" customHeight="1" x14ac:dyDescent="0.25">
      <c r="A52" s="53" t="s">
        <v>72</v>
      </c>
      <c r="B52" s="54" t="s">
        <v>73</v>
      </c>
      <c r="C52" s="80">
        <v>22386.140583454817</v>
      </c>
      <c r="D52" s="80">
        <v>21571.451639589566</v>
      </c>
      <c r="E52" s="80">
        <v>21764.950103751875</v>
      </c>
      <c r="F52" s="80">
        <v>22319.178968582797</v>
      </c>
      <c r="G52" s="80">
        <v>19637.16049332506</v>
      </c>
      <c r="H52" s="80">
        <v>20710.516314079992</v>
      </c>
      <c r="I52" s="80">
        <v>19925.966177636808</v>
      </c>
      <c r="J52" s="80">
        <v>20286.460995969323</v>
      </c>
      <c r="K52" s="80">
        <v>17905.348722950934</v>
      </c>
      <c r="L52" s="80">
        <v>16587.819517426884</v>
      </c>
      <c r="M52" s="80">
        <v>17879.162013690948</v>
      </c>
      <c r="N52" s="80">
        <v>15966.885420103699</v>
      </c>
      <c r="O52" s="80">
        <v>16496.10751180011</v>
      </c>
      <c r="P52" s="80">
        <v>17482.770364554399</v>
      </c>
      <c r="Q52" s="80">
        <v>16589.487466514445</v>
      </c>
      <c r="R52" s="80">
        <v>16068.887493603208</v>
      </c>
    </row>
    <row r="53" spans="1:18" ht="11.25" customHeight="1" x14ac:dyDescent="0.25">
      <c r="A53" s="56" t="s">
        <v>74</v>
      </c>
      <c r="B53" s="57" t="s">
        <v>75</v>
      </c>
      <c r="C53" s="3">
        <v>22386.095252265044</v>
      </c>
      <c r="D53" s="3">
        <v>21571.451639589566</v>
      </c>
      <c r="E53" s="3">
        <v>21764.950103751875</v>
      </c>
      <c r="F53" s="3">
        <v>22319.178968582797</v>
      </c>
      <c r="G53" s="3">
        <v>19637.16049332506</v>
      </c>
      <c r="H53" s="3">
        <v>20710.516314079992</v>
      </c>
      <c r="I53" s="3">
        <v>19925.966177636808</v>
      </c>
      <c r="J53" s="3">
        <v>20286.273354646473</v>
      </c>
      <c r="K53" s="3">
        <v>17905.348722950934</v>
      </c>
      <c r="L53" s="3">
        <v>16587.819517426884</v>
      </c>
      <c r="M53" s="3">
        <v>17879.162013690948</v>
      </c>
      <c r="N53" s="3">
        <v>15966.885420103699</v>
      </c>
      <c r="O53" s="3">
        <v>16496.10751180011</v>
      </c>
      <c r="P53" s="3">
        <v>17482.770364554399</v>
      </c>
      <c r="Q53" s="3">
        <v>16589.487466514445</v>
      </c>
      <c r="R53" s="3">
        <v>16068.887493603208</v>
      </c>
    </row>
    <row r="54" spans="1:18" ht="11.25" customHeight="1" x14ac:dyDescent="0.25">
      <c r="A54" s="56" t="s">
        <v>152</v>
      </c>
      <c r="B54" s="57" t="s">
        <v>153</v>
      </c>
      <c r="C54" s="3">
        <v>4.5331189773559821E-2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0.187641322848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4.5331189773559821E-2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0.187641322848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16.848225517711985</v>
      </c>
      <c r="D59" s="80">
        <v>39.653125255516073</v>
      </c>
      <c r="E59" s="80">
        <v>51.524494113787441</v>
      </c>
      <c r="F59" s="80">
        <v>202.4675444208622</v>
      </c>
      <c r="G59" s="80">
        <v>195.54308678918471</v>
      </c>
      <c r="H59" s="80">
        <v>110.27722358200285</v>
      </c>
      <c r="I59" s="80">
        <v>155.27358168199603</v>
      </c>
      <c r="J59" s="80">
        <v>175.66156480983531</v>
      </c>
      <c r="K59" s="80">
        <v>141.59076926321913</v>
      </c>
      <c r="L59" s="80">
        <v>449.15381306641939</v>
      </c>
      <c r="M59" s="80">
        <v>306.32647552175433</v>
      </c>
      <c r="N59" s="80">
        <v>144.49923600797626</v>
      </c>
      <c r="O59" s="80">
        <v>115.90775045118112</v>
      </c>
      <c r="P59" s="80">
        <v>265.14290212432741</v>
      </c>
      <c r="Q59" s="80">
        <v>284.5945714550225</v>
      </c>
      <c r="R59" s="80">
        <v>304.1599343489911</v>
      </c>
    </row>
    <row r="60" spans="1:18" ht="11.25" customHeight="1" x14ac:dyDescent="0.25">
      <c r="A60" s="56" t="s">
        <v>97</v>
      </c>
      <c r="B60" s="57" t="s">
        <v>98</v>
      </c>
      <c r="C60" s="3">
        <v>6.728342358416092</v>
      </c>
      <c r="D60" s="3">
        <v>25.925241730867185</v>
      </c>
      <c r="E60" s="3">
        <v>40.856648077943653</v>
      </c>
      <c r="F60" s="3">
        <v>44.737674077205689</v>
      </c>
      <c r="G60" s="3">
        <v>49.438127221894362</v>
      </c>
      <c r="H60" s="3">
        <v>32.959957457230409</v>
      </c>
      <c r="I60" s="3">
        <v>22.285382370612805</v>
      </c>
      <c r="J60" s="3">
        <v>42.025569330115474</v>
      </c>
      <c r="K60" s="3">
        <v>123.31781338574187</v>
      </c>
      <c r="L60" s="3">
        <v>413.35489451237009</v>
      </c>
      <c r="M60" s="3">
        <v>266.89009630296374</v>
      </c>
      <c r="N60" s="3">
        <v>80.821587679466987</v>
      </c>
      <c r="O60" s="3">
        <v>76.711547989105895</v>
      </c>
      <c r="P60" s="3">
        <v>91.47544772780941</v>
      </c>
      <c r="Q60" s="3">
        <v>129.60099367147424</v>
      </c>
      <c r="R60" s="3">
        <v>146.54888016692288</v>
      </c>
    </row>
    <row r="61" spans="1:18" ht="11.25" customHeight="1" x14ac:dyDescent="0.25">
      <c r="A61" s="56" t="s">
        <v>99</v>
      </c>
      <c r="B61" s="57" t="s">
        <v>100</v>
      </c>
      <c r="C61" s="3">
        <v>10.119883159295894</v>
      </c>
      <c r="D61" s="3">
        <v>13.727883524648888</v>
      </c>
      <c r="E61" s="3">
        <v>10.667846035843786</v>
      </c>
      <c r="F61" s="3">
        <v>157.7298703436565</v>
      </c>
      <c r="G61" s="3">
        <v>146.10495956729034</v>
      </c>
      <c r="H61" s="3">
        <v>77.317266124772431</v>
      </c>
      <c r="I61" s="3">
        <v>132.98819931138323</v>
      </c>
      <c r="J61" s="3">
        <v>133.63599547971984</v>
      </c>
      <c r="K61" s="3">
        <v>18.272955877477251</v>
      </c>
      <c r="L61" s="3">
        <v>35.798918554049308</v>
      </c>
      <c r="M61" s="3">
        <v>39.436379218790613</v>
      </c>
      <c r="N61" s="3">
        <v>63.677648328509285</v>
      </c>
      <c r="O61" s="3">
        <v>39.19620246207522</v>
      </c>
      <c r="P61" s="3">
        <v>173.66745439651797</v>
      </c>
      <c r="Q61" s="3">
        <v>154.99357778354826</v>
      </c>
      <c r="R61" s="3">
        <v>157.61105418206822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14800.295704578237</v>
      </c>
      <c r="D64" s="82">
        <v>14178.302386090005</v>
      </c>
      <c r="E64" s="82">
        <v>14699.506869702833</v>
      </c>
      <c r="F64" s="82">
        <v>15586.767655031805</v>
      </c>
      <c r="G64" s="82">
        <v>17304.914760168194</v>
      </c>
      <c r="H64" s="82">
        <v>18844.816511797992</v>
      </c>
      <c r="I64" s="82">
        <v>20856.650374310644</v>
      </c>
      <c r="J64" s="82">
        <v>20495.533122007073</v>
      </c>
      <c r="K64" s="82">
        <v>19045.816329628178</v>
      </c>
      <c r="L64" s="82">
        <v>20962.63211404984</v>
      </c>
      <c r="M64" s="82">
        <v>22509.364070651282</v>
      </c>
      <c r="N64" s="82">
        <v>21332.796591024919</v>
      </c>
      <c r="O64" s="82">
        <v>18690.877298141753</v>
      </c>
      <c r="P64" s="82">
        <v>19395.208677940362</v>
      </c>
      <c r="Q64" s="82">
        <v>23156.751841087484</v>
      </c>
      <c r="R64" s="82">
        <v>24550.879861944821</v>
      </c>
    </row>
    <row r="65" spans="1:18" ht="11.25" customHeight="1" x14ac:dyDescent="0.25">
      <c r="A65" s="72" t="s">
        <v>350</v>
      </c>
      <c r="B65" s="73" t="s">
        <v>83</v>
      </c>
      <c r="C65" s="83">
        <v>14743.338984001404</v>
      </c>
      <c r="D65" s="83">
        <v>14111.156165763876</v>
      </c>
      <c r="E65" s="83">
        <v>14633.904791788598</v>
      </c>
      <c r="F65" s="83">
        <v>15365.616762512611</v>
      </c>
      <c r="G65" s="83">
        <v>17082.495276961079</v>
      </c>
      <c r="H65" s="83">
        <v>18685.210923283688</v>
      </c>
      <c r="I65" s="83">
        <v>20648.346349021402</v>
      </c>
      <c r="J65" s="83">
        <v>20248.969819396832</v>
      </c>
      <c r="K65" s="83">
        <v>18937.743570797142</v>
      </c>
      <c r="L65" s="83">
        <v>20819.790654588891</v>
      </c>
      <c r="M65" s="83">
        <v>22344.551766311033</v>
      </c>
      <c r="N65" s="83">
        <v>21140.527281268016</v>
      </c>
      <c r="O65" s="83">
        <v>18504.403458892171</v>
      </c>
      <c r="P65" s="83">
        <v>19024.692129275914</v>
      </c>
      <c r="Q65" s="83">
        <v>22757.946072134298</v>
      </c>
      <c r="R65" s="83">
        <v>24118.467202025629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25.786821057447334</v>
      </c>
      <c r="D67" s="83">
        <v>30.290053742047167</v>
      </c>
      <c r="E67" s="83">
        <v>34.04326297178546</v>
      </c>
      <c r="F67" s="83">
        <v>28.920192835820242</v>
      </c>
      <c r="G67" s="83">
        <v>43.844667819378593</v>
      </c>
      <c r="H67" s="83">
        <v>57.42731481227068</v>
      </c>
      <c r="I67" s="83">
        <v>46.084433127697189</v>
      </c>
      <c r="J67" s="83">
        <v>86.067459336897485</v>
      </c>
      <c r="K67" s="83">
        <v>72.742495646550836</v>
      </c>
      <c r="L67" s="83">
        <v>102.25116845478077</v>
      </c>
      <c r="M67" s="83">
        <v>111.42304420857089</v>
      </c>
      <c r="N67" s="83">
        <v>110.78987179786917</v>
      </c>
      <c r="O67" s="83">
        <v>117.13828653818187</v>
      </c>
      <c r="P67" s="83">
        <v>142.43240181015111</v>
      </c>
      <c r="Q67" s="83">
        <v>187.89428225040129</v>
      </c>
      <c r="R67" s="83">
        <v>219.19874794430334</v>
      </c>
    </row>
    <row r="68" spans="1:18" ht="11.25" customHeight="1" x14ac:dyDescent="0.25">
      <c r="A68" s="72" t="s">
        <v>86</v>
      </c>
      <c r="B68" s="73" t="s">
        <v>87</v>
      </c>
      <c r="C68" s="83">
        <v>31.169899519385023</v>
      </c>
      <c r="D68" s="83">
        <v>36.856166584082807</v>
      </c>
      <c r="E68" s="83">
        <v>31.55881494244867</v>
      </c>
      <c r="F68" s="83">
        <v>192.23069968337467</v>
      </c>
      <c r="G68" s="83">
        <v>178.57481538773743</v>
      </c>
      <c r="H68" s="83">
        <v>102.17827370203399</v>
      </c>
      <c r="I68" s="83">
        <v>162.21959216154426</v>
      </c>
      <c r="J68" s="83">
        <v>160.49584327334225</v>
      </c>
      <c r="K68" s="83">
        <v>35.330263184486483</v>
      </c>
      <c r="L68" s="83">
        <v>40.590291006169537</v>
      </c>
      <c r="M68" s="83">
        <v>53.389260131677226</v>
      </c>
      <c r="N68" s="83">
        <v>81.479437959034982</v>
      </c>
      <c r="O68" s="83">
        <v>69.335552711399799</v>
      </c>
      <c r="P68" s="83">
        <v>216.84169727417986</v>
      </c>
      <c r="Q68" s="83">
        <v>197.51261016234523</v>
      </c>
      <c r="R68" s="83">
        <v>200.10996883901137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11.242449580118569</v>
      </c>
      <c r="Q69" s="83">
        <v>13.398876540439051</v>
      </c>
      <c r="R69" s="83">
        <v>13.103943135873068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11.242449580118569</v>
      </c>
      <c r="Q73" s="84">
        <v>13.398876540439051</v>
      </c>
      <c r="R73" s="84">
        <v>13.103943135873068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276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457.36516309872843</v>
      </c>
      <c r="D2" s="79">
        <v>447.61272753393797</v>
      </c>
      <c r="E2" s="79">
        <v>443.43628686132314</v>
      </c>
      <c r="F2" s="79">
        <v>445.76521434314037</v>
      </c>
      <c r="G2" s="79">
        <v>396.22016152935458</v>
      </c>
      <c r="H2" s="79">
        <v>412.66644330711847</v>
      </c>
      <c r="I2" s="79">
        <v>392.48198155060641</v>
      </c>
      <c r="J2" s="79">
        <v>383.23344993870074</v>
      </c>
      <c r="K2" s="79">
        <v>322.45847831173649</v>
      </c>
      <c r="L2" s="79">
        <v>310.18328208759442</v>
      </c>
      <c r="M2" s="79">
        <v>315.08421537535128</v>
      </c>
      <c r="N2" s="79">
        <v>264.67285691614012</v>
      </c>
      <c r="O2" s="79">
        <v>261.42555290621084</v>
      </c>
      <c r="P2" s="79">
        <v>309.83897114195503</v>
      </c>
      <c r="Q2" s="79">
        <v>272.66133170843409</v>
      </c>
      <c r="R2" s="79">
        <v>278.54133369531053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23.049241455485284</v>
      </c>
      <c r="D21" s="80">
        <v>25.526489514185762</v>
      </c>
      <c r="E21" s="80">
        <v>23.606741062821978</v>
      </c>
      <c r="F21" s="80">
        <v>24.16739460370745</v>
      </c>
      <c r="G21" s="80">
        <v>20.268825842680354</v>
      </c>
      <c r="H21" s="80">
        <v>22.21136639585221</v>
      </c>
      <c r="I21" s="80">
        <v>15.777896329231737</v>
      </c>
      <c r="J21" s="80">
        <v>18.262372784034071</v>
      </c>
      <c r="K21" s="80">
        <v>18.499752590158771</v>
      </c>
      <c r="L21" s="80">
        <v>17.734903824984507</v>
      </c>
      <c r="M21" s="80">
        <v>16.382958953771642</v>
      </c>
      <c r="N21" s="80">
        <v>11.865749765573625</v>
      </c>
      <c r="O21" s="80">
        <v>9.8119521032166084</v>
      </c>
      <c r="P21" s="80">
        <v>9.8515145367274695</v>
      </c>
      <c r="Q21" s="80">
        <v>8.4453215632806131</v>
      </c>
      <c r="R21" s="80">
        <v>10.304880399693181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23.049241455485284</v>
      </c>
      <c r="D30" s="3">
        <v>25.526489514185762</v>
      </c>
      <c r="E30" s="3">
        <v>23.606741062821978</v>
      </c>
      <c r="F30" s="3">
        <v>24.16739460370745</v>
      </c>
      <c r="G30" s="3">
        <v>20.268825842680354</v>
      </c>
      <c r="H30" s="3">
        <v>22.21136639585221</v>
      </c>
      <c r="I30" s="3">
        <v>15.777896329231737</v>
      </c>
      <c r="J30" s="3">
        <v>18.262372784034071</v>
      </c>
      <c r="K30" s="3">
        <v>18.499752590158771</v>
      </c>
      <c r="L30" s="3">
        <v>17.734903824984507</v>
      </c>
      <c r="M30" s="3">
        <v>16.382958953771642</v>
      </c>
      <c r="N30" s="3">
        <v>11.865749765573625</v>
      </c>
      <c r="O30" s="3">
        <v>9.8119521032166084</v>
      </c>
      <c r="P30" s="3">
        <v>9.8515145367274695</v>
      </c>
      <c r="Q30" s="3">
        <v>8.4453215632806131</v>
      </c>
      <c r="R30" s="3">
        <v>10.304880399693181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23.049241455485284</v>
      </c>
      <c r="D43" s="2">
        <v>25.526489514185762</v>
      </c>
      <c r="E43" s="2">
        <v>23.606741062821978</v>
      </c>
      <c r="F43" s="2">
        <v>24.16739460370745</v>
      </c>
      <c r="G43" s="2">
        <v>20.268825842680354</v>
      </c>
      <c r="H43" s="2">
        <v>22.21136639585221</v>
      </c>
      <c r="I43" s="2">
        <v>15.777896329231737</v>
      </c>
      <c r="J43" s="2">
        <v>18.262372784034071</v>
      </c>
      <c r="K43" s="2">
        <v>18.499752590158771</v>
      </c>
      <c r="L43" s="2">
        <v>17.734903824984507</v>
      </c>
      <c r="M43" s="2">
        <v>16.382958953771642</v>
      </c>
      <c r="N43" s="2">
        <v>11.865749765573625</v>
      </c>
      <c r="O43" s="2">
        <v>9.8119521032166084</v>
      </c>
      <c r="P43" s="2">
        <v>9.8515145367274695</v>
      </c>
      <c r="Q43" s="2">
        <v>8.4453215632806131</v>
      </c>
      <c r="R43" s="2">
        <v>10.304880399693181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434.31592164324314</v>
      </c>
      <c r="D52" s="80">
        <v>422.08623801975222</v>
      </c>
      <c r="E52" s="80">
        <v>419.82954579850116</v>
      </c>
      <c r="F52" s="80">
        <v>421.59781973943291</v>
      </c>
      <c r="G52" s="80">
        <v>375.95133568667421</v>
      </c>
      <c r="H52" s="80">
        <v>390.45507691126625</v>
      </c>
      <c r="I52" s="80">
        <v>376.70408522137467</v>
      </c>
      <c r="J52" s="80">
        <v>364.97107715466666</v>
      </c>
      <c r="K52" s="80">
        <v>303.95872572157771</v>
      </c>
      <c r="L52" s="80">
        <v>292.44837826260994</v>
      </c>
      <c r="M52" s="80">
        <v>298.70125642157961</v>
      </c>
      <c r="N52" s="80">
        <v>252.80710715056651</v>
      </c>
      <c r="O52" s="80">
        <v>251.61360080299426</v>
      </c>
      <c r="P52" s="80">
        <v>299.98745660522758</v>
      </c>
      <c r="Q52" s="80">
        <v>264.21601014515346</v>
      </c>
      <c r="R52" s="80">
        <v>268.23645329561737</v>
      </c>
    </row>
    <row r="53" spans="1:18" ht="11.25" customHeight="1" x14ac:dyDescent="0.25">
      <c r="A53" s="56" t="s">
        <v>74</v>
      </c>
      <c r="B53" s="57" t="s">
        <v>75</v>
      </c>
      <c r="C53" s="3">
        <v>434.31592164324314</v>
      </c>
      <c r="D53" s="3">
        <v>422.08623801975222</v>
      </c>
      <c r="E53" s="3">
        <v>419.82954579850116</v>
      </c>
      <c r="F53" s="3">
        <v>421.59781973943291</v>
      </c>
      <c r="G53" s="3">
        <v>375.95133568667421</v>
      </c>
      <c r="H53" s="3">
        <v>390.45507691126625</v>
      </c>
      <c r="I53" s="3">
        <v>376.70408522137467</v>
      </c>
      <c r="J53" s="3">
        <v>364.97107715466666</v>
      </c>
      <c r="K53" s="3">
        <v>303.95872572157771</v>
      </c>
      <c r="L53" s="3">
        <v>292.44837826260994</v>
      </c>
      <c r="M53" s="3">
        <v>298.70125642157961</v>
      </c>
      <c r="N53" s="3">
        <v>252.80710715056651</v>
      </c>
      <c r="O53" s="3">
        <v>251.61360080299426</v>
      </c>
      <c r="P53" s="3">
        <v>299.98745660522758</v>
      </c>
      <c r="Q53" s="3">
        <v>264.21601014515346</v>
      </c>
      <c r="R53" s="3">
        <v>268.23645329561737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0.50887820902065573</v>
      </c>
      <c r="D64" s="82">
        <v>0.64350694527238395</v>
      </c>
      <c r="E64" s="82">
        <v>0.64171391660213861</v>
      </c>
      <c r="F64" s="82">
        <v>0.49809967194414784</v>
      </c>
      <c r="G64" s="82">
        <v>0.70460508029330204</v>
      </c>
      <c r="H64" s="82">
        <v>0.79952846219611351</v>
      </c>
      <c r="I64" s="82">
        <v>0.73566277206382791</v>
      </c>
      <c r="J64" s="82">
        <v>1.2554604331604675</v>
      </c>
      <c r="K64" s="82">
        <v>1.0406841757973522</v>
      </c>
      <c r="L64" s="82">
        <v>1.5793102312854987</v>
      </c>
      <c r="M64" s="82">
        <v>1.5829412246278693</v>
      </c>
      <c r="N64" s="82">
        <v>1.593739754903541</v>
      </c>
      <c r="O64" s="82">
        <v>1.5767423394215159</v>
      </c>
      <c r="P64" s="82">
        <v>1.9878279583857097</v>
      </c>
      <c r="Q64" s="82">
        <v>2.7754210152399179</v>
      </c>
      <c r="R64" s="82">
        <v>3.4936603531330794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0.50887820902065573</v>
      </c>
      <c r="D67" s="83">
        <v>0.64350694527238395</v>
      </c>
      <c r="E67" s="83">
        <v>0.64171391660213861</v>
      </c>
      <c r="F67" s="83">
        <v>0.49809967194414784</v>
      </c>
      <c r="G67" s="83">
        <v>0.70460508029330204</v>
      </c>
      <c r="H67" s="83">
        <v>0.79952846219611351</v>
      </c>
      <c r="I67" s="83">
        <v>0.73566277206382791</v>
      </c>
      <c r="J67" s="83">
        <v>1.2554604331604675</v>
      </c>
      <c r="K67" s="83">
        <v>1.0406841757973522</v>
      </c>
      <c r="L67" s="83">
        <v>1.5793102312854987</v>
      </c>
      <c r="M67" s="83">
        <v>1.5829412246278693</v>
      </c>
      <c r="N67" s="83">
        <v>1.593739754903541</v>
      </c>
      <c r="O67" s="83">
        <v>1.5767423394215159</v>
      </c>
      <c r="P67" s="83">
        <v>1.8458118829334711</v>
      </c>
      <c r="Q67" s="83">
        <v>2.6066545626229933</v>
      </c>
      <c r="R67" s="83">
        <v>3.3603086317169271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0.14201607545223854</v>
      </c>
      <c r="Q69" s="83">
        <v>0.16876645261692441</v>
      </c>
      <c r="R69" s="83">
        <v>0.13335172141615256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0.14201607545223854</v>
      </c>
      <c r="Q73" s="84">
        <v>0.16876645261692441</v>
      </c>
      <c r="R73" s="84">
        <v>0.13335172141615256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275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56822.694817799143</v>
      </c>
      <c r="D2" s="79">
        <v>58136.582742722036</v>
      </c>
      <c r="E2" s="79">
        <v>59472.445678906886</v>
      </c>
      <c r="F2" s="79">
        <v>58908.113826623099</v>
      </c>
      <c r="G2" s="79">
        <v>57222.763492354323</v>
      </c>
      <c r="H2" s="79">
        <v>52768.673914169609</v>
      </c>
      <c r="I2" s="79">
        <v>49322.895790146533</v>
      </c>
      <c r="J2" s="79">
        <v>48771.928808517252</v>
      </c>
      <c r="K2" s="79">
        <v>46261.417014477302</v>
      </c>
      <c r="L2" s="79">
        <v>42992.906785074018</v>
      </c>
      <c r="M2" s="79">
        <v>44472.772353052496</v>
      </c>
      <c r="N2" s="79">
        <v>42212.974895718646</v>
      </c>
      <c r="O2" s="79">
        <v>43330.231829530167</v>
      </c>
      <c r="P2" s="79">
        <v>42871.837141729098</v>
      </c>
      <c r="Q2" s="79">
        <v>42399.31778234728</v>
      </c>
      <c r="R2" s="79">
        <v>43312.271016905208</v>
      </c>
    </row>
    <row r="3" spans="1:18" ht="11.25" customHeight="1" x14ac:dyDescent="0.25">
      <c r="A3" s="53" t="s">
        <v>2</v>
      </c>
      <c r="B3" s="54" t="s">
        <v>3</v>
      </c>
      <c r="C3" s="80">
        <v>8743.4227899333873</v>
      </c>
      <c r="D3" s="80">
        <v>8067.2375811633847</v>
      </c>
      <c r="E3" s="80">
        <v>8029.0998488488685</v>
      </c>
      <c r="F3" s="80">
        <v>7609.819761964327</v>
      </c>
      <c r="G3" s="80">
        <v>7715.2771794692871</v>
      </c>
      <c r="H3" s="80">
        <v>7723.5719896500177</v>
      </c>
      <c r="I3" s="80">
        <v>7179.8979655260364</v>
      </c>
      <c r="J3" s="80">
        <v>7324.3164984255</v>
      </c>
      <c r="K3" s="80">
        <v>6267.8913925610159</v>
      </c>
      <c r="L3" s="80">
        <v>6000.2344601511531</v>
      </c>
      <c r="M3" s="80">
        <v>5972.7982097639015</v>
      </c>
      <c r="N3" s="80">
        <v>5762.9677035647937</v>
      </c>
      <c r="O3" s="80">
        <v>6084.9092626255824</v>
      </c>
      <c r="P3" s="80">
        <v>5036.8355690657936</v>
      </c>
      <c r="Q3" s="80">
        <v>5023.5494596746057</v>
      </c>
      <c r="R3" s="80">
        <v>5226.5243667137784</v>
      </c>
    </row>
    <row r="4" spans="1:18" ht="11.25" customHeight="1" x14ac:dyDescent="0.25">
      <c r="A4" s="56" t="s">
        <v>125</v>
      </c>
      <c r="B4" s="57" t="s">
        <v>126</v>
      </c>
      <c r="C4" s="3">
        <v>7702.1907463050184</v>
      </c>
      <c r="D4" s="3">
        <v>7082.1407181975846</v>
      </c>
      <c r="E4" s="3">
        <v>7039.3682571076088</v>
      </c>
      <c r="F4" s="3">
        <v>6614.8188546611473</v>
      </c>
      <c r="G4" s="3">
        <v>6737.2133249148474</v>
      </c>
      <c r="H4" s="3">
        <v>6835.3634212751904</v>
      </c>
      <c r="I4" s="3">
        <v>6220.4549923130762</v>
      </c>
      <c r="J4" s="3">
        <v>6650.4106891871998</v>
      </c>
      <c r="K4" s="3">
        <v>5635.331430119496</v>
      </c>
      <c r="L4" s="3">
        <v>5374.4229569578729</v>
      </c>
      <c r="M4" s="3">
        <v>5270.0840413376563</v>
      </c>
      <c r="N4" s="3">
        <v>4833.4653173445495</v>
      </c>
      <c r="O4" s="3">
        <v>4957.3878935011198</v>
      </c>
      <c r="P4" s="3">
        <v>4143.9970524707223</v>
      </c>
      <c r="Q4" s="3">
        <v>4059.8832153185513</v>
      </c>
      <c r="R4" s="3">
        <v>4275.3969628314435</v>
      </c>
    </row>
    <row r="5" spans="1:18" ht="11.25" customHeight="1" x14ac:dyDescent="0.25">
      <c r="A5" s="59" t="s">
        <v>127</v>
      </c>
      <c r="B5" s="60" t="s">
        <v>128</v>
      </c>
      <c r="C5" s="2">
        <v>6580.0946778255002</v>
      </c>
      <c r="D5" s="2">
        <v>5950.5747079951443</v>
      </c>
      <c r="E5" s="2">
        <v>6212.3418878496486</v>
      </c>
      <c r="F5" s="2">
        <v>5946.9207272388667</v>
      </c>
      <c r="G5" s="2">
        <v>5975.2087718960875</v>
      </c>
      <c r="H5" s="2">
        <v>6262.1385674088333</v>
      </c>
      <c r="I5" s="2">
        <v>5754.1368027495964</v>
      </c>
      <c r="J5" s="2">
        <v>6110.8212278660394</v>
      </c>
      <c r="K5" s="2">
        <v>5153.318813509416</v>
      </c>
      <c r="L5" s="2">
        <v>4956.5619854727529</v>
      </c>
      <c r="M5" s="2">
        <v>4834.0329619641352</v>
      </c>
      <c r="N5" s="2">
        <v>4404.6359584203492</v>
      </c>
      <c r="O5" s="2">
        <v>4474.0300844443573</v>
      </c>
      <c r="P5" s="2">
        <v>3770.9831651813929</v>
      </c>
      <c r="Q5" s="2">
        <v>3690.9171342771888</v>
      </c>
      <c r="R5" s="2">
        <v>3796.5935256510297</v>
      </c>
    </row>
    <row r="6" spans="1:18" ht="11.25" customHeight="1" x14ac:dyDescent="0.25">
      <c r="A6" s="61" t="s">
        <v>4</v>
      </c>
      <c r="B6" s="62" t="s">
        <v>5</v>
      </c>
      <c r="C6" s="1">
        <v>103.7057995016514</v>
      </c>
      <c r="D6" s="1">
        <v>103.713858348732</v>
      </c>
      <c r="E6" s="1">
        <v>112.355681838876</v>
      </c>
      <c r="F6" s="1">
        <v>80.670395020643994</v>
      </c>
      <c r="G6" s="1">
        <v>62.337346130843997</v>
      </c>
      <c r="H6" s="1">
        <v>57.606018985012298</v>
      </c>
      <c r="I6" s="1">
        <v>97.955029750787986</v>
      </c>
      <c r="J6" s="1">
        <v>180.25093178445599</v>
      </c>
      <c r="K6" s="1">
        <v>126.29933499358799</v>
      </c>
      <c r="L6" s="1">
        <v>114.41481103868813</v>
      </c>
      <c r="M6" s="1">
        <v>114.81354020125852</v>
      </c>
      <c r="N6" s="1">
        <v>339.36587025311223</v>
      </c>
      <c r="O6" s="1">
        <v>501.19974472407563</v>
      </c>
      <c r="P6" s="1">
        <v>372.23914605891633</v>
      </c>
      <c r="Q6" s="1">
        <v>169.18014568903121</v>
      </c>
      <c r="R6" s="1">
        <v>221.16002081491911</v>
      </c>
    </row>
    <row r="7" spans="1:18" ht="11.25" customHeight="1" x14ac:dyDescent="0.25">
      <c r="A7" s="61" t="s">
        <v>6</v>
      </c>
      <c r="B7" s="62" t="s">
        <v>7</v>
      </c>
      <c r="C7" s="1">
        <v>2.6486618558594324</v>
      </c>
      <c r="D7" s="1">
        <v>0</v>
      </c>
      <c r="E7" s="1">
        <v>0</v>
      </c>
      <c r="F7" s="1">
        <v>2.7717464245990104</v>
      </c>
      <c r="G7" s="1">
        <v>0</v>
      </c>
      <c r="H7" s="1">
        <v>0</v>
      </c>
      <c r="I7" s="1">
        <v>0</v>
      </c>
      <c r="J7" s="1">
        <v>51.094620976607999</v>
      </c>
      <c r="K7" s="1">
        <v>16.648262147880001</v>
      </c>
      <c r="L7" s="1">
        <v>8.3174176657439993</v>
      </c>
      <c r="M7" s="1">
        <v>19.771603759748277</v>
      </c>
      <c r="N7" s="1">
        <v>13.90518911406364</v>
      </c>
      <c r="O7" s="1">
        <v>8.3254458316190174</v>
      </c>
      <c r="P7" s="1">
        <v>8.324807083696486</v>
      </c>
      <c r="Q7" s="1">
        <v>5.4871480532947308</v>
      </c>
      <c r="R7" s="1">
        <v>2.8377353566664296</v>
      </c>
    </row>
    <row r="8" spans="1:18" ht="11.25" customHeight="1" x14ac:dyDescent="0.25">
      <c r="A8" s="61" t="s">
        <v>8</v>
      </c>
      <c r="B8" s="62" t="s">
        <v>9</v>
      </c>
      <c r="C8" s="1">
        <v>6473.7402164679897</v>
      </c>
      <c r="D8" s="1">
        <v>5842.2162248667364</v>
      </c>
      <c r="E8" s="1">
        <v>6093.3519531624961</v>
      </c>
      <c r="F8" s="1">
        <v>5859.0489374097124</v>
      </c>
      <c r="G8" s="1">
        <v>5910.7776288984714</v>
      </c>
      <c r="H8" s="1">
        <v>6200.2086198177903</v>
      </c>
      <c r="I8" s="1">
        <v>5651.9269865681044</v>
      </c>
      <c r="J8" s="1">
        <v>5875.223141842559</v>
      </c>
      <c r="K8" s="1">
        <v>5008.3555561585927</v>
      </c>
      <c r="L8" s="1">
        <v>4833.8297567683212</v>
      </c>
      <c r="M8" s="1">
        <v>4699.4478180031283</v>
      </c>
      <c r="N8" s="1">
        <v>4051.3648990531728</v>
      </c>
      <c r="O8" s="1">
        <v>3929.139406607921</v>
      </c>
      <c r="P8" s="1">
        <v>3362.261616474048</v>
      </c>
      <c r="Q8" s="1">
        <v>3485.7860776270722</v>
      </c>
      <c r="R8" s="1">
        <v>3539.5361170587139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4.644624779675981</v>
      </c>
      <c r="E9" s="1">
        <v>6.6342528482760006</v>
      </c>
      <c r="F9" s="1">
        <v>4.4296483839120002</v>
      </c>
      <c r="G9" s="1">
        <v>2.0937968667720002</v>
      </c>
      <c r="H9" s="1">
        <v>4.3239286060309094</v>
      </c>
      <c r="I9" s="1">
        <v>4.2547864307039998</v>
      </c>
      <c r="J9" s="1">
        <v>4.2525332624160006</v>
      </c>
      <c r="K9" s="1">
        <v>2.0156602093560001</v>
      </c>
      <c r="L9" s="1">
        <v>0</v>
      </c>
      <c r="M9" s="1">
        <v>0</v>
      </c>
      <c r="N9" s="1">
        <v>0</v>
      </c>
      <c r="O9" s="1">
        <v>35.365487280741839</v>
      </c>
      <c r="P9" s="1">
        <v>28.15759556473235</v>
      </c>
      <c r="Q9" s="1">
        <v>30.463762907790752</v>
      </c>
      <c r="R9" s="1">
        <v>33.059652420730238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2.8359603412073442</v>
      </c>
      <c r="I10" s="2">
        <v>2.8583074260000005</v>
      </c>
      <c r="J10" s="2">
        <v>0</v>
      </c>
      <c r="K10" s="2">
        <v>0</v>
      </c>
      <c r="L10" s="2">
        <v>0</v>
      </c>
      <c r="M10" s="2">
        <v>0</v>
      </c>
      <c r="N10" s="2">
        <v>14.291019524384966</v>
      </c>
      <c r="O10" s="2">
        <v>111.45545369727695</v>
      </c>
      <c r="P10" s="2">
        <v>28.552879539308378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1122.0960684795184</v>
      </c>
      <c r="D11" s="2">
        <v>1131.5660102024403</v>
      </c>
      <c r="E11" s="2">
        <v>827.02636925795991</v>
      </c>
      <c r="F11" s="2">
        <v>667.89812742228014</v>
      </c>
      <c r="G11" s="2">
        <v>762.00455301875979</v>
      </c>
      <c r="H11" s="2">
        <v>570.3888935251498</v>
      </c>
      <c r="I11" s="2">
        <v>463.45988213747995</v>
      </c>
      <c r="J11" s="2">
        <v>539.58946132116012</v>
      </c>
      <c r="K11" s="2">
        <v>482.01261661007993</v>
      </c>
      <c r="L11" s="2">
        <v>417.86097148512005</v>
      </c>
      <c r="M11" s="2">
        <v>436.05107937352091</v>
      </c>
      <c r="N11" s="2">
        <v>414.53833939981553</v>
      </c>
      <c r="O11" s="2">
        <v>371.90235535948534</v>
      </c>
      <c r="P11" s="2">
        <v>344.46100775002151</v>
      </c>
      <c r="Q11" s="2">
        <v>368.9660810413626</v>
      </c>
      <c r="R11" s="2">
        <v>478.80343718041399</v>
      </c>
    </row>
    <row r="12" spans="1:18" ht="11.25" customHeight="1" x14ac:dyDescent="0.25">
      <c r="A12" s="61" t="s">
        <v>14</v>
      </c>
      <c r="B12" s="62" t="s">
        <v>15</v>
      </c>
      <c r="C12" s="1">
        <v>1122.0960684795184</v>
      </c>
      <c r="D12" s="1">
        <v>1131.5660102024403</v>
      </c>
      <c r="E12" s="1">
        <v>827.02636925795991</v>
      </c>
      <c r="F12" s="1">
        <v>667.89812742228014</v>
      </c>
      <c r="G12" s="1">
        <v>762.00455301875979</v>
      </c>
      <c r="H12" s="1">
        <v>570.3888935251498</v>
      </c>
      <c r="I12" s="1">
        <v>463.45988213747995</v>
      </c>
      <c r="J12" s="1">
        <v>539.58946132116012</v>
      </c>
      <c r="K12" s="1">
        <v>482.01261661007993</v>
      </c>
      <c r="L12" s="1">
        <v>417.86097148512005</v>
      </c>
      <c r="M12" s="1">
        <v>436.05107937352091</v>
      </c>
      <c r="N12" s="1">
        <v>414.53833939981553</v>
      </c>
      <c r="O12" s="1">
        <v>371.90235535948534</v>
      </c>
      <c r="P12" s="1">
        <v>344.46100775002151</v>
      </c>
      <c r="Q12" s="1">
        <v>368.9660810413626</v>
      </c>
      <c r="R12" s="1">
        <v>478.80343718041399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1041.232043628369</v>
      </c>
      <c r="D15" s="3">
        <v>985.09686296579991</v>
      </c>
      <c r="E15" s="3">
        <v>989.73159174125999</v>
      </c>
      <c r="F15" s="3">
        <v>995.00090730317993</v>
      </c>
      <c r="G15" s="3">
        <v>978.0638545544399</v>
      </c>
      <c r="H15" s="3">
        <v>888.20856837482745</v>
      </c>
      <c r="I15" s="3">
        <v>959.44297321295983</v>
      </c>
      <c r="J15" s="3">
        <v>673.90580923829998</v>
      </c>
      <c r="K15" s="3">
        <v>632.55996244151993</v>
      </c>
      <c r="L15" s="3">
        <v>625.81150319328003</v>
      </c>
      <c r="M15" s="3">
        <v>702.71416842624478</v>
      </c>
      <c r="N15" s="3">
        <v>929.50238622024438</v>
      </c>
      <c r="O15" s="3">
        <v>1127.5213691244628</v>
      </c>
      <c r="P15" s="3">
        <v>892.83851659507081</v>
      </c>
      <c r="Q15" s="3">
        <v>963.66624435605411</v>
      </c>
      <c r="R15" s="3">
        <v>951.12740388233465</v>
      </c>
    </row>
    <row r="16" spans="1:18" ht="11.25" customHeight="1" x14ac:dyDescent="0.25">
      <c r="A16" s="59" t="s">
        <v>20</v>
      </c>
      <c r="B16" s="60" t="s">
        <v>21</v>
      </c>
      <c r="C16" s="2">
        <v>591.8935874856902</v>
      </c>
      <c r="D16" s="2">
        <v>554.48358405983993</v>
      </c>
      <c r="E16" s="2">
        <v>534.33076725215994</v>
      </c>
      <c r="F16" s="2">
        <v>471.1669419027599</v>
      </c>
      <c r="G16" s="2">
        <v>285.35237725391977</v>
      </c>
      <c r="H16" s="2">
        <v>548.72924307526648</v>
      </c>
      <c r="I16" s="2">
        <v>655.74233768087993</v>
      </c>
      <c r="J16" s="2">
        <v>343.21286091780001</v>
      </c>
      <c r="K16" s="2">
        <v>287.95216234032</v>
      </c>
      <c r="L16" s="2">
        <v>285.44130614196001</v>
      </c>
      <c r="M16" s="2">
        <v>297.14205230612163</v>
      </c>
      <c r="N16" s="2">
        <v>427.3383003316498</v>
      </c>
      <c r="O16" s="2">
        <v>552.66175617323233</v>
      </c>
      <c r="P16" s="2">
        <v>466.10055739866493</v>
      </c>
      <c r="Q16" s="2">
        <v>468.91275143259014</v>
      </c>
      <c r="R16" s="2">
        <v>527.73003252176932</v>
      </c>
    </row>
    <row r="17" spans="1:18" ht="11.25" customHeight="1" x14ac:dyDescent="0.25">
      <c r="A17" s="64" t="s">
        <v>23</v>
      </c>
      <c r="B17" s="60" t="s">
        <v>24</v>
      </c>
      <c r="C17" s="2">
        <v>96.218545193382852</v>
      </c>
      <c r="D17" s="2">
        <v>94.943281505759998</v>
      </c>
      <c r="E17" s="2">
        <v>75.104409384000007</v>
      </c>
      <c r="F17" s="2">
        <v>57.725746997039998</v>
      </c>
      <c r="G17" s="2">
        <v>52.859071804319996</v>
      </c>
      <c r="H17" s="2">
        <v>54.790627609110715</v>
      </c>
      <c r="I17" s="2">
        <v>50.166399210479923</v>
      </c>
      <c r="J17" s="2">
        <v>49.717450321199934</v>
      </c>
      <c r="K17" s="2">
        <v>46.183686451199947</v>
      </c>
      <c r="L17" s="2">
        <v>43.982168202720004</v>
      </c>
      <c r="M17" s="2">
        <v>75.851703936202654</v>
      </c>
      <c r="N17" s="2">
        <v>73.026671890292619</v>
      </c>
      <c r="O17" s="2">
        <v>67.728603668563935</v>
      </c>
      <c r="P17" s="2">
        <v>36.602112051445339</v>
      </c>
      <c r="Q17" s="2">
        <v>44.129382555831235</v>
      </c>
      <c r="R17" s="2">
        <v>27.34709337429361</v>
      </c>
    </row>
    <row r="18" spans="1:18" ht="11.25" customHeight="1" x14ac:dyDescent="0.25">
      <c r="A18" s="65" t="s">
        <v>133</v>
      </c>
      <c r="B18" s="60" t="s">
        <v>22</v>
      </c>
      <c r="C18" s="2">
        <v>350.99962239473291</v>
      </c>
      <c r="D18" s="2">
        <v>333.45099340019999</v>
      </c>
      <c r="E18" s="2">
        <v>380.29641510509998</v>
      </c>
      <c r="F18" s="2">
        <v>463.89427373249998</v>
      </c>
      <c r="G18" s="2">
        <v>639.85240549620005</v>
      </c>
      <c r="H18" s="2">
        <v>284.68869769045023</v>
      </c>
      <c r="I18" s="2">
        <v>253.53423632160002</v>
      </c>
      <c r="J18" s="2">
        <v>280.97549799929999</v>
      </c>
      <c r="K18" s="2">
        <v>298.42411365000004</v>
      </c>
      <c r="L18" s="2">
        <v>296.38802884860002</v>
      </c>
      <c r="M18" s="2">
        <v>327.60036080424635</v>
      </c>
      <c r="N18" s="2">
        <v>427.01697033709024</v>
      </c>
      <c r="O18" s="2">
        <v>505.01208850584567</v>
      </c>
      <c r="P18" s="2">
        <v>388.00729959554934</v>
      </c>
      <c r="Q18" s="2">
        <v>448.50384318015989</v>
      </c>
      <c r="R18" s="2">
        <v>393.92981468063226</v>
      </c>
    </row>
    <row r="19" spans="1:18" ht="11.25" customHeight="1" x14ac:dyDescent="0.25">
      <c r="A19" s="64" t="s">
        <v>25</v>
      </c>
      <c r="B19" s="60" t="s">
        <v>26</v>
      </c>
      <c r="C19" s="2">
        <v>2.120288554563162</v>
      </c>
      <c r="D19" s="2">
        <v>2.219004</v>
      </c>
      <c r="E19" s="2">
        <v>0</v>
      </c>
      <c r="F19" s="2">
        <v>2.2139446708800024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2.1200513796741127</v>
      </c>
      <c r="N19" s="2">
        <v>2.1204436612116422</v>
      </c>
      <c r="O19" s="2">
        <v>2.1189207768209468</v>
      </c>
      <c r="P19" s="2">
        <v>2.1285475494111727</v>
      </c>
      <c r="Q19" s="2">
        <v>2.1202671874728178</v>
      </c>
      <c r="R19" s="2">
        <v>2.120463305639416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16117.475276168008</v>
      </c>
      <c r="D21" s="80">
        <v>16902.358860157641</v>
      </c>
      <c r="E21" s="80">
        <v>16855.583852032156</v>
      </c>
      <c r="F21" s="80">
        <v>15884.863156688654</v>
      </c>
      <c r="G21" s="80">
        <v>15319.111148143096</v>
      </c>
      <c r="H21" s="80">
        <v>13731.061780645448</v>
      </c>
      <c r="I21" s="80">
        <v>12870.377537724084</v>
      </c>
      <c r="J21" s="80">
        <v>12084.75939100735</v>
      </c>
      <c r="K21" s="80">
        <v>11269.076154400514</v>
      </c>
      <c r="L21" s="80">
        <v>8952.4430356372377</v>
      </c>
      <c r="M21" s="80">
        <v>8041.1359735722663</v>
      </c>
      <c r="N21" s="80">
        <v>6968.9325307779372</v>
      </c>
      <c r="O21" s="80">
        <v>6340.8042425271769</v>
      </c>
      <c r="P21" s="80">
        <v>5912.5180467426762</v>
      </c>
      <c r="Q21" s="80">
        <v>5407.0643448948003</v>
      </c>
      <c r="R21" s="80">
        <v>5606.94643635586</v>
      </c>
    </row>
    <row r="22" spans="1:18" ht="11.25" customHeight="1" x14ac:dyDescent="0.25">
      <c r="A22" s="56" t="s">
        <v>134</v>
      </c>
      <c r="B22" s="57" t="s">
        <v>135</v>
      </c>
      <c r="C22" s="3">
        <v>3.0070841571504285</v>
      </c>
      <c r="D22" s="3">
        <v>6.1277520387228792</v>
      </c>
      <c r="E22" s="3">
        <v>8.7474165958071932</v>
      </c>
      <c r="F22" s="3">
        <v>3.0688323322662625</v>
      </c>
      <c r="G22" s="3">
        <v>3.0688323322667608</v>
      </c>
      <c r="H22" s="3">
        <v>2.9692076976591975</v>
      </c>
      <c r="I22" s="3">
        <v>3.0675740732619845</v>
      </c>
      <c r="J22" s="3">
        <v>3.0691699139516584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3.0070841571504285</v>
      </c>
      <c r="D23" s="2">
        <v>6.1277520387228792</v>
      </c>
      <c r="E23" s="2">
        <v>8.7474165958071932</v>
      </c>
      <c r="F23" s="2">
        <v>3.0688323322662625</v>
      </c>
      <c r="G23" s="2">
        <v>3.0688323322667608</v>
      </c>
      <c r="H23" s="2">
        <v>2.9692076976591975</v>
      </c>
      <c r="I23" s="2">
        <v>3.0675740732619845</v>
      </c>
      <c r="J23" s="2">
        <v>3.0691699139516584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3.0070841571504285</v>
      </c>
      <c r="D24" s="1">
        <v>6.1277520387228792</v>
      </c>
      <c r="E24" s="1">
        <v>8.7474165958071932</v>
      </c>
      <c r="F24" s="1">
        <v>3.0688323322662625</v>
      </c>
      <c r="G24" s="1">
        <v>3.0688323322667608</v>
      </c>
      <c r="H24" s="1">
        <v>2.9692076976591975</v>
      </c>
      <c r="I24" s="1">
        <v>3.0675740732619845</v>
      </c>
      <c r="J24" s="1">
        <v>3.0691699139516584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16114.468192010858</v>
      </c>
      <c r="D30" s="3">
        <v>16896.231108118918</v>
      </c>
      <c r="E30" s="3">
        <v>16846.836435436348</v>
      </c>
      <c r="F30" s="3">
        <v>15881.794324356388</v>
      </c>
      <c r="G30" s="3">
        <v>15316.04231581083</v>
      </c>
      <c r="H30" s="3">
        <v>13728.092572947789</v>
      </c>
      <c r="I30" s="3">
        <v>12867.309963650821</v>
      </c>
      <c r="J30" s="3">
        <v>12081.690221093399</v>
      </c>
      <c r="K30" s="3">
        <v>11269.076154400514</v>
      </c>
      <c r="L30" s="3">
        <v>8952.4430356372377</v>
      </c>
      <c r="M30" s="3">
        <v>8041.1359735722663</v>
      </c>
      <c r="N30" s="3">
        <v>6968.9325307779372</v>
      </c>
      <c r="O30" s="3">
        <v>6340.8042425271769</v>
      </c>
      <c r="P30" s="3">
        <v>5912.5180467426762</v>
      </c>
      <c r="Q30" s="3">
        <v>5407.0643448948003</v>
      </c>
      <c r="R30" s="3">
        <v>5606.94643635586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1268.7857238845929</v>
      </c>
      <c r="D34" s="2">
        <v>1314.8123888842558</v>
      </c>
      <c r="E34" s="2">
        <v>1332.2264387747018</v>
      </c>
      <c r="F34" s="2">
        <v>1176.0458002679522</v>
      </c>
      <c r="G34" s="2">
        <v>1115.7807645137523</v>
      </c>
      <c r="H34" s="2">
        <v>1000.1312428154729</v>
      </c>
      <c r="I34" s="2">
        <v>1016.2198291752364</v>
      </c>
      <c r="J34" s="2">
        <v>1144.1771769946317</v>
      </c>
      <c r="K34" s="2">
        <v>912.65342142330019</v>
      </c>
      <c r="L34" s="2">
        <v>817.46681649930042</v>
      </c>
      <c r="M34" s="2">
        <v>939.57773946303371</v>
      </c>
      <c r="N34" s="2">
        <v>905.90525528441833</v>
      </c>
      <c r="O34" s="2">
        <v>841.69629063281172</v>
      </c>
      <c r="P34" s="2">
        <v>969.65098814031023</v>
      </c>
      <c r="Q34" s="2">
        <v>995.6670880002689</v>
      </c>
      <c r="R34" s="2">
        <v>984.31308674488741</v>
      </c>
    </row>
    <row r="35" spans="1:18" ht="11.25" customHeight="1" x14ac:dyDescent="0.25">
      <c r="A35" s="59" t="s">
        <v>145</v>
      </c>
      <c r="B35" s="60" t="s">
        <v>146</v>
      </c>
      <c r="C35" s="2">
        <v>27.90574586253609</v>
      </c>
      <c r="D35" s="2">
        <v>21.87500712289285</v>
      </c>
      <c r="E35" s="2">
        <v>18.588154800597916</v>
      </c>
      <c r="F35" s="2">
        <v>31.149325632347999</v>
      </c>
      <c r="G35" s="2">
        <v>15.628963497839999</v>
      </c>
      <c r="H35" s="2">
        <v>9.1313873686350355</v>
      </c>
      <c r="I35" s="2">
        <v>12.12273235958236</v>
      </c>
      <c r="J35" s="2">
        <v>15.332754222324086</v>
      </c>
      <c r="K35" s="2">
        <v>9.1976621370485017</v>
      </c>
      <c r="L35" s="2">
        <v>15.293729687543944</v>
      </c>
      <c r="M35" s="2">
        <v>12.183160140710077</v>
      </c>
      <c r="N35" s="2">
        <v>3.0491859099085237</v>
      </c>
      <c r="O35" s="2">
        <v>3.0316868364476357</v>
      </c>
      <c r="P35" s="2">
        <v>3.0412508280283927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27.90574586253609</v>
      </c>
      <c r="D36" s="1">
        <v>21.87500712289285</v>
      </c>
      <c r="E36" s="1">
        <v>18.588154800597916</v>
      </c>
      <c r="F36" s="1">
        <v>31.149325632347999</v>
      </c>
      <c r="G36" s="1">
        <v>15.628963497839999</v>
      </c>
      <c r="H36" s="1">
        <v>9.1313873686350355</v>
      </c>
      <c r="I36" s="1">
        <v>12.12273235958236</v>
      </c>
      <c r="J36" s="1">
        <v>15.332754222324086</v>
      </c>
      <c r="K36" s="1">
        <v>9.1976621370485017</v>
      </c>
      <c r="L36" s="1">
        <v>15.293729687543944</v>
      </c>
      <c r="M36" s="1">
        <v>12.183160140710077</v>
      </c>
      <c r="N36" s="1">
        <v>3.0491859099085237</v>
      </c>
      <c r="O36" s="1">
        <v>3.0316868364476357</v>
      </c>
      <c r="P36" s="1">
        <v>3.0412508280283927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15.74670639605948</v>
      </c>
      <c r="D38" s="2">
        <v>18.892519920648002</v>
      </c>
      <c r="E38" s="2">
        <v>18.971630846424002</v>
      </c>
      <c r="F38" s="2">
        <v>25.315375835952004</v>
      </c>
      <c r="G38" s="2">
        <v>12.644201732760003</v>
      </c>
      <c r="H38" s="2">
        <v>15.89038032472949</v>
      </c>
      <c r="I38" s="2">
        <v>18.984003217236001</v>
      </c>
      <c r="J38" s="2">
        <v>50.770941771348014</v>
      </c>
      <c r="K38" s="2">
        <v>111.21319421881202</v>
      </c>
      <c r="L38" s="2">
        <v>76.152423997332008</v>
      </c>
      <c r="M38" s="2">
        <v>88.962163426523389</v>
      </c>
      <c r="N38" s="2">
        <v>165.21748538140781</v>
      </c>
      <c r="O38" s="2">
        <v>143.03516475174752</v>
      </c>
      <c r="P38" s="2">
        <v>171.60917675202276</v>
      </c>
      <c r="Q38" s="2">
        <v>120.77000224033891</v>
      </c>
      <c r="R38" s="2">
        <v>174.78162583379233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15.74670639605948</v>
      </c>
      <c r="D41" s="1">
        <v>18.892519920648002</v>
      </c>
      <c r="E41" s="1">
        <v>18.971630846424002</v>
      </c>
      <c r="F41" s="1">
        <v>25.315375835952004</v>
      </c>
      <c r="G41" s="1">
        <v>12.644201732760003</v>
      </c>
      <c r="H41" s="1">
        <v>15.89038032472949</v>
      </c>
      <c r="I41" s="1">
        <v>18.984003217236001</v>
      </c>
      <c r="J41" s="1">
        <v>50.770941771348014</v>
      </c>
      <c r="K41" s="1">
        <v>111.21319421881202</v>
      </c>
      <c r="L41" s="1">
        <v>76.152423997332008</v>
      </c>
      <c r="M41" s="1">
        <v>88.962163426523389</v>
      </c>
      <c r="N41" s="1">
        <v>165.21748538140781</v>
      </c>
      <c r="O41" s="1">
        <v>143.03516475174752</v>
      </c>
      <c r="P41" s="1">
        <v>171.60917675202276</v>
      </c>
      <c r="Q41" s="1">
        <v>120.77000224033891</v>
      </c>
      <c r="R41" s="1">
        <v>174.78162583379233</v>
      </c>
    </row>
    <row r="42" spans="1:18" ht="11.25" customHeight="1" x14ac:dyDescent="0.25">
      <c r="A42" s="64" t="s">
        <v>55</v>
      </c>
      <c r="B42" s="60" t="s">
        <v>56</v>
      </c>
      <c r="C42" s="2">
        <v>9.6758926247864121</v>
      </c>
      <c r="D42" s="2">
        <v>6.4436671164599995</v>
      </c>
      <c r="E42" s="2">
        <v>9.8187781038480004</v>
      </c>
      <c r="F42" s="2">
        <v>0</v>
      </c>
      <c r="G42" s="2">
        <v>0</v>
      </c>
      <c r="H42" s="2">
        <v>3.2251366137714954</v>
      </c>
      <c r="I42" s="2">
        <v>6.4448639969760002</v>
      </c>
      <c r="J42" s="2">
        <v>0</v>
      </c>
      <c r="K42" s="2">
        <v>0</v>
      </c>
      <c r="L42" s="2">
        <v>0</v>
      </c>
      <c r="M42" s="2">
        <v>3.2252032545038976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5579.2508056502948</v>
      </c>
      <c r="D43" s="2">
        <v>5972.6701657298936</v>
      </c>
      <c r="E43" s="2">
        <v>5737.1584799954826</v>
      </c>
      <c r="F43" s="2">
        <v>5238.6894352881009</v>
      </c>
      <c r="G43" s="2">
        <v>5620.7668585919428</v>
      </c>
      <c r="H43" s="2">
        <v>5429.3828972104347</v>
      </c>
      <c r="I43" s="2">
        <v>4454.9024621995586</v>
      </c>
      <c r="J43" s="2">
        <v>4601.3050159145369</v>
      </c>
      <c r="K43" s="2">
        <v>4188.7911699469796</v>
      </c>
      <c r="L43" s="2">
        <v>3399.003075524884</v>
      </c>
      <c r="M43" s="2">
        <v>3220.4269897257786</v>
      </c>
      <c r="N43" s="2">
        <v>2656.0241857682295</v>
      </c>
      <c r="O43" s="2">
        <v>2456.7748764155785</v>
      </c>
      <c r="P43" s="2">
        <v>2357.6108823445247</v>
      </c>
      <c r="Q43" s="2">
        <v>2183.4122501275701</v>
      </c>
      <c r="R43" s="2">
        <v>2275.9148409776581</v>
      </c>
    </row>
    <row r="44" spans="1:18" ht="11.25" customHeight="1" x14ac:dyDescent="0.25">
      <c r="A44" s="59" t="s">
        <v>149</v>
      </c>
      <c r="B44" s="60" t="s">
        <v>59</v>
      </c>
      <c r="C44" s="2">
        <v>9195.2281330591777</v>
      </c>
      <c r="D44" s="2">
        <v>9522.4529878658668</v>
      </c>
      <c r="E44" s="2">
        <v>9661.460396696426</v>
      </c>
      <c r="F44" s="2">
        <v>9393.1598752939462</v>
      </c>
      <c r="G44" s="2">
        <v>8531.583233008394</v>
      </c>
      <c r="H44" s="2">
        <v>7253.9260165862979</v>
      </c>
      <c r="I44" s="2">
        <v>7341.6745571928477</v>
      </c>
      <c r="J44" s="2">
        <v>6250.1137576091305</v>
      </c>
      <c r="K44" s="2">
        <v>6036.2076566402657</v>
      </c>
      <c r="L44" s="2">
        <v>4641.7537257048734</v>
      </c>
      <c r="M44" s="2">
        <v>3767.8901419258236</v>
      </c>
      <c r="N44" s="2">
        <v>3226.055118687771</v>
      </c>
      <c r="O44" s="2">
        <v>2888.5679072749685</v>
      </c>
      <c r="P44" s="2">
        <v>2402.4692660443352</v>
      </c>
      <c r="Q44" s="2">
        <v>2099.0791281952179</v>
      </c>
      <c r="R44" s="2">
        <v>2164.0400396819414</v>
      </c>
    </row>
    <row r="45" spans="1:18" ht="11.25" customHeight="1" x14ac:dyDescent="0.25">
      <c r="A45" s="59" t="s">
        <v>150</v>
      </c>
      <c r="B45" s="60" t="s">
        <v>151</v>
      </c>
      <c r="C45" s="2">
        <v>17.875184533409914</v>
      </c>
      <c r="D45" s="2">
        <v>39.084371478900017</v>
      </c>
      <c r="E45" s="2">
        <v>68.612556218868008</v>
      </c>
      <c r="F45" s="2">
        <v>17.434512038088002</v>
      </c>
      <c r="G45" s="2">
        <v>19.63829446614</v>
      </c>
      <c r="H45" s="2">
        <v>16.405512028448239</v>
      </c>
      <c r="I45" s="2">
        <v>16.961515509384</v>
      </c>
      <c r="J45" s="2">
        <v>19.990574581428003</v>
      </c>
      <c r="K45" s="2">
        <v>11.013050034108</v>
      </c>
      <c r="L45" s="2">
        <v>2.7732642233040004</v>
      </c>
      <c r="M45" s="2">
        <v>8.8705756358928323</v>
      </c>
      <c r="N45" s="2">
        <v>12.681299746201729</v>
      </c>
      <c r="O45" s="2">
        <v>7.6983166156237282</v>
      </c>
      <c r="P45" s="2">
        <v>8.1364826334549853</v>
      </c>
      <c r="Q45" s="2">
        <v>8.1358763314050737</v>
      </c>
      <c r="R45" s="2">
        <v>7.8968431175806817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15.511195931400001</v>
      </c>
      <c r="E49" s="1">
        <v>15.512583855600001</v>
      </c>
      <c r="F49" s="1">
        <v>6.1239297834000004</v>
      </c>
      <c r="G49" s="1">
        <v>6.1247462094000005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17.875184533409914</v>
      </c>
      <c r="D51" s="1">
        <v>23.573175547500014</v>
      </c>
      <c r="E51" s="1">
        <v>53.099972363268002</v>
      </c>
      <c r="F51" s="1">
        <v>11.310582254688001</v>
      </c>
      <c r="G51" s="1">
        <v>13.51354825674</v>
      </c>
      <c r="H51" s="1">
        <v>16.405512028448239</v>
      </c>
      <c r="I51" s="1">
        <v>16.961515509384</v>
      </c>
      <c r="J51" s="1">
        <v>19.990574581428003</v>
      </c>
      <c r="K51" s="1">
        <v>11.013050034108</v>
      </c>
      <c r="L51" s="1">
        <v>2.7732642233040004</v>
      </c>
      <c r="M51" s="1">
        <v>8.8705756358928323</v>
      </c>
      <c r="N51" s="1">
        <v>12.681299746201729</v>
      </c>
      <c r="O51" s="1">
        <v>7.6983166156237282</v>
      </c>
      <c r="P51" s="1">
        <v>8.1364826334549853</v>
      </c>
      <c r="Q51" s="1">
        <v>8.1358763314050737</v>
      </c>
      <c r="R51" s="1">
        <v>7.8968431175806817</v>
      </c>
    </row>
    <row r="52" spans="1:18" ht="11.25" customHeight="1" x14ac:dyDescent="0.25">
      <c r="A52" s="53" t="s">
        <v>72</v>
      </c>
      <c r="B52" s="54" t="s">
        <v>73</v>
      </c>
      <c r="C52" s="80">
        <v>31943.652834901764</v>
      </c>
      <c r="D52" s="80">
        <v>33146.467298901072</v>
      </c>
      <c r="E52" s="80">
        <v>34585.176545331728</v>
      </c>
      <c r="F52" s="80">
        <v>35409.359263810722</v>
      </c>
      <c r="G52" s="80">
        <v>34185.667655091864</v>
      </c>
      <c r="H52" s="80">
        <v>31305.466509301386</v>
      </c>
      <c r="I52" s="80">
        <v>29269.925101385215</v>
      </c>
      <c r="J52" s="80">
        <v>29359.773496869555</v>
      </c>
      <c r="K52" s="80">
        <v>28700.97763162007</v>
      </c>
      <c r="L52" s="80">
        <v>27989.610189687468</v>
      </c>
      <c r="M52" s="80">
        <v>30364.414508841575</v>
      </c>
      <c r="N52" s="80">
        <v>29417.244663074522</v>
      </c>
      <c r="O52" s="80">
        <v>30790.601027303026</v>
      </c>
      <c r="P52" s="80">
        <v>31831.692676039329</v>
      </c>
      <c r="Q52" s="80">
        <v>31906.339487013076</v>
      </c>
      <c r="R52" s="80">
        <v>32437.018324115925</v>
      </c>
    </row>
    <row r="53" spans="1:18" ht="11.25" customHeight="1" x14ac:dyDescent="0.25">
      <c r="A53" s="56" t="s">
        <v>74</v>
      </c>
      <c r="B53" s="57" t="s">
        <v>75</v>
      </c>
      <c r="C53" s="3">
        <v>31847.161863448186</v>
      </c>
      <c r="D53" s="3">
        <v>33059.48279343811</v>
      </c>
      <c r="E53" s="3">
        <v>34500.766112979007</v>
      </c>
      <c r="F53" s="3">
        <v>35400.583434920227</v>
      </c>
      <c r="G53" s="3">
        <v>34173.95306639887</v>
      </c>
      <c r="H53" s="3">
        <v>31303.902832871645</v>
      </c>
      <c r="I53" s="3">
        <v>29269.365895295072</v>
      </c>
      <c r="J53" s="3">
        <v>29359.773496869555</v>
      </c>
      <c r="K53" s="3">
        <v>28698.543016128613</v>
      </c>
      <c r="L53" s="3">
        <v>27987.751250487468</v>
      </c>
      <c r="M53" s="3">
        <v>30362.635075287042</v>
      </c>
      <c r="N53" s="3">
        <v>29416.766664618706</v>
      </c>
      <c r="O53" s="3">
        <v>30790.556628254712</v>
      </c>
      <c r="P53" s="3">
        <v>31830.765279653617</v>
      </c>
      <c r="Q53" s="3">
        <v>31904.74103753479</v>
      </c>
      <c r="R53" s="3">
        <v>32435.419893092028</v>
      </c>
    </row>
    <row r="54" spans="1:18" ht="11.25" customHeight="1" x14ac:dyDescent="0.25">
      <c r="A54" s="56" t="s">
        <v>152</v>
      </c>
      <c r="B54" s="57" t="s">
        <v>153</v>
      </c>
      <c r="C54" s="3">
        <v>96.490971453578325</v>
      </c>
      <c r="D54" s="3">
        <v>86.984505462960001</v>
      </c>
      <c r="E54" s="3">
        <v>84.410432352720008</v>
      </c>
      <c r="F54" s="3">
        <v>8.7758288904960011</v>
      </c>
      <c r="G54" s="3">
        <v>11.714588692991999</v>
      </c>
      <c r="H54" s="3">
        <v>1.5636764297412638</v>
      </c>
      <c r="I54" s="3">
        <v>0.55920609014400002</v>
      </c>
      <c r="J54" s="3">
        <v>0</v>
      </c>
      <c r="K54" s="3">
        <v>2.4346154914559981</v>
      </c>
      <c r="L54" s="3">
        <v>1.8589392</v>
      </c>
      <c r="M54" s="3">
        <v>1.779433554531519</v>
      </c>
      <c r="N54" s="3">
        <v>0.4779984558161644</v>
      </c>
      <c r="O54" s="3">
        <v>4.4399048315250586E-2</v>
      </c>
      <c r="P54" s="3">
        <v>0.92739638571197025</v>
      </c>
      <c r="Q54" s="3">
        <v>1.5984494782856209</v>
      </c>
      <c r="R54" s="3">
        <v>1.5984310238971249</v>
      </c>
    </row>
    <row r="55" spans="1:18" ht="11.25" customHeight="1" x14ac:dyDescent="0.25">
      <c r="A55" s="59" t="s">
        <v>76</v>
      </c>
      <c r="B55" s="60" t="s">
        <v>77</v>
      </c>
      <c r="C55" s="2">
        <v>87.735201128968342</v>
      </c>
      <c r="D55" s="2">
        <v>78.435392797296004</v>
      </c>
      <c r="E55" s="2">
        <v>75.306426335856003</v>
      </c>
      <c r="F55" s="2">
        <v>1.1153263412159999</v>
      </c>
      <c r="G55" s="2">
        <v>0.55762599182400008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8.7557703246099834</v>
      </c>
      <c r="D57" s="2">
        <v>8.5491126656639995</v>
      </c>
      <c r="E57" s="2">
        <v>9.104006016864</v>
      </c>
      <c r="F57" s="2">
        <v>7.6605025492800003</v>
      </c>
      <c r="G57" s="2">
        <v>11.156962701167998</v>
      </c>
      <c r="H57" s="2">
        <v>1.5636764297412638</v>
      </c>
      <c r="I57" s="2">
        <v>0.55920609014400002</v>
      </c>
      <c r="J57" s="2">
        <v>0</v>
      </c>
      <c r="K57" s="2">
        <v>2.4346154914559981</v>
      </c>
      <c r="L57" s="2">
        <v>1.8589392</v>
      </c>
      <c r="M57" s="2">
        <v>1.779433554531519</v>
      </c>
      <c r="N57" s="2">
        <v>0.4779984558161644</v>
      </c>
      <c r="O57" s="2">
        <v>4.4399048315250586E-2</v>
      </c>
      <c r="P57" s="2">
        <v>0.92739638571197025</v>
      </c>
      <c r="Q57" s="2">
        <v>1.5984494782856209</v>
      </c>
      <c r="R57" s="2">
        <v>1.5984310238971249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18.143916795984381</v>
      </c>
      <c r="D59" s="80">
        <v>20.519002499940001</v>
      </c>
      <c r="E59" s="80">
        <v>2.5854326941320003</v>
      </c>
      <c r="F59" s="80">
        <v>4.0716441593999999</v>
      </c>
      <c r="G59" s="80">
        <v>2.7075096500760001</v>
      </c>
      <c r="H59" s="80">
        <v>8.5736345727512742</v>
      </c>
      <c r="I59" s="80">
        <v>2.6951855112000001</v>
      </c>
      <c r="J59" s="80">
        <v>3.0794222148479999</v>
      </c>
      <c r="K59" s="80">
        <v>23.471835895692003</v>
      </c>
      <c r="L59" s="80">
        <v>50.619099598164006</v>
      </c>
      <c r="M59" s="80">
        <v>94.423660874747355</v>
      </c>
      <c r="N59" s="80">
        <v>63.829998301396849</v>
      </c>
      <c r="O59" s="80">
        <v>113.91729707438502</v>
      </c>
      <c r="P59" s="80">
        <v>90.790849881299138</v>
      </c>
      <c r="Q59" s="80">
        <v>62.364490764799434</v>
      </c>
      <c r="R59" s="80">
        <v>41.781889719641825</v>
      </c>
    </row>
    <row r="60" spans="1:18" ht="11.25" customHeight="1" x14ac:dyDescent="0.25">
      <c r="A60" s="56" t="s">
        <v>97</v>
      </c>
      <c r="B60" s="57" t="s">
        <v>98</v>
      </c>
      <c r="C60" s="3">
        <v>15.300990404683089</v>
      </c>
      <c r="D60" s="3">
        <v>18.571519806840001</v>
      </c>
      <c r="E60" s="3">
        <v>0.59871240000000003</v>
      </c>
      <c r="F60" s="3">
        <v>0.59823343008000007</v>
      </c>
      <c r="G60" s="3">
        <v>0</v>
      </c>
      <c r="H60" s="3">
        <v>6.0059996243261349</v>
      </c>
      <c r="I60" s="3">
        <v>0</v>
      </c>
      <c r="J60" s="3">
        <v>0</v>
      </c>
      <c r="K60" s="3">
        <v>17.362479986280004</v>
      </c>
      <c r="L60" s="3">
        <v>14.839206576480001</v>
      </c>
      <c r="M60" s="3">
        <v>75.075203033313656</v>
      </c>
      <c r="N60" s="3">
        <v>43.47230470906689</v>
      </c>
      <c r="O60" s="3">
        <v>112.54173860021656</v>
      </c>
      <c r="P60" s="3">
        <v>89.231889252238133</v>
      </c>
      <c r="Q60" s="3">
        <v>60.346933329479732</v>
      </c>
      <c r="R60" s="3">
        <v>40.039589874239262</v>
      </c>
    </row>
    <row r="61" spans="1:18" ht="11.25" customHeight="1" x14ac:dyDescent="0.25">
      <c r="A61" s="56" t="s">
        <v>99</v>
      </c>
      <c r="B61" s="57" t="s">
        <v>100</v>
      </c>
      <c r="C61" s="3">
        <v>2.8429263913012939</v>
      </c>
      <c r="D61" s="3">
        <v>1.9474826931</v>
      </c>
      <c r="E61" s="3">
        <v>1.9867202941320001</v>
      </c>
      <c r="F61" s="3">
        <v>3.4734107293200003</v>
      </c>
      <c r="G61" s="3">
        <v>2.7075096500760001</v>
      </c>
      <c r="H61" s="3">
        <v>2.5676349484251384</v>
      </c>
      <c r="I61" s="3">
        <v>2.6951855112000001</v>
      </c>
      <c r="J61" s="3">
        <v>3.0794222148479999</v>
      </c>
      <c r="K61" s="3">
        <v>6.1093559094120007</v>
      </c>
      <c r="L61" s="3">
        <v>35.779893021684003</v>
      </c>
      <c r="M61" s="3">
        <v>19.348457841433699</v>
      </c>
      <c r="N61" s="3">
        <v>20.357693592329959</v>
      </c>
      <c r="O61" s="3">
        <v>1.3755584741684619</v>
      </c>
      <c r="P61" s="3">
        <v>1.558960629061003</v>
      </c>
      <c r="Q61" s="3">
        <v>2.0175574353197008</v>
      </c>
      <c r="R61" s="3">
        <v>1.7422998454025613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3358.1958146972484</v>
      </c>
      <c r="D64" s="82">
        <v>3293.829725980032</v>
      </c>
      <c r="E64" s="82">
        <v>3546.5387836287596</v>
      </c>
      <c r="F64" s="82">
        <v>3686.154557526721</v>
      </c>
      <c r="G64" s="82">
        <v>3823.122826029241</v>
      </c>
      <c r="H64" s="82">
        <v>3718.7275982116857</v>
      </c>
      <c r="I64" s="82">
        <v>3980.1811244119199</v>
      </c>
      <c r="J64" s="82">
        <v>4026.5921096393035</v>
      </c>
      <c r="K64" s="82">
        <v>4363.3062694200244</v>
      </c>
      <c r="L64" s="82">
        <v>4123.7905880214003</v>
      </c>
      <c r="M64" s="82">
        <v>4279.2081162570821</v>
      </c>
      <c r="N64" s="82">
        <v>4199.7557076304538</v>
      </c>
      <c r="O64" s="82">
        <v>4008.0065488914884</v>
      </c>
      <c r="P64" s="82">
        <v>3742.6732021150056</v>
      </c>
      <c r="Q64" s="82">
        <v>4204.7418892085298</v>
      </c>
      <c r="R64" s="82">
        <v>4317.9170058914297</v>
      </c>
    </row>
    <row r="65" spans="1:18" ht="11.25" customHeight="1" x14ac:dyDescent="0.25">
      <c r="A65" s="72" t="s">
        <v>350</v>
      </c>
      <c r="B65" s="73" t="s">
        <v>83</v>
      </c>
      <c r="C65" s="83">
        <v>3165.2607871264318</v>
      </c>
      <c r="D65" s="83">
        <v>3086.1131164819199</v>
      </c>
      <c r="E65" s="83">
        <v>3314.6263024761597</v>
      </c>
      <c r="F65" s="83">
        <v>3422.9424090758407</v>
      </c>
      <c r="G65" s="83">
        <v>3570.6260783289608</v>
      </c>
      <c r="H65" s="83">
        <v>3476.1120507800529</v>
      </c>
      <c r="I65" s="83">
        <v>3687.1586292038396</v>
      </c>
      <c r="J65" s="83">
        <v>3748.1405234111994</v>
      </c>
      <c r="K65" s="83">
        <v>3996.8838781804807</v>
      </c>
      <c r="L65" s="83">
        <v>3787.0057772467203</v>
      </c>
      <c r="M65" s="83">
        <v>3972.6306230605664</v>
      </c>
      <c r="N65" s="83">
        <v>3916.1832467133072</v>
      </c>
      <c r="O65" s="83">
        <v>3684.5495689639379</v>
      </c>
      <c r="P65" s="83">
        <v>3350.3676681207703</v>
      </c>
      <c r="Q65" s="83">
        <v>3793.2281287774053</v>
      </c>
      <c r="R65" s="83">
        <v>3983.9515601879189</v>
      </c>
    </row>
    <row r="66" spans="1:18" ht="11.25" customHeight="1" x14ac:dyDescent="0.25">
      <c r="A66" s="72" t="s">
        <v>88</v>
      </c>
      <c r="B66" s="73" t="s">
        <v>89</v>
      </c>
      <c r="C66" s="83">
        <v>72.400176761965895</v>
      </c>
      <c r="D66" s="83">
        <v>82.749469340160005</v>
      </c>
      <c r="E66" s="83">
        <v>103.63148603136001</v>
      </c>
      <c r="F66" s="83">
        <v>82.996637915520026</v>
      </c>
      <c r="G66" s="83">
        <v>79.381861977600011</v>
      </c>
      <c r="H66" s="83">
        <v>68.991959421165262</v>
      </c>
      <c r="I66" s="83">
        <v>72.353383683839979</v>
      </c>
      <c r="J66" s="83">
        <v>69.043453678080013</v>
      </c>
      <c r="K66" s="83">
        <v>148.43136474432001</v>
      </c>
      <c r="L66" s="83">
        <v>69.039796089600003</v>
      </c>
      <c r="M66" s="83">
        <v>34.496063887929495</v>
      </c>
      <c r="N66" s="83">
        <v>34.496107516508019</v>
      </c>
      <c r="O66" s="83">
        <v>34.495999999999974</v>
      </c>
      <c r="P66" s="83">
        <v>34.49589965442199</v>
      </c>
      <c r="Q66" s="83">
        <v>34.495999999999974</v>
      </c>
      <c r="R66" s="83">
        <v>34.495897789932485</v>
      </c>
    </row>
    <row r="67" spans="1:18" ht="11.25" customHeight="1" x14ac:dyDescent="0.25">
      <c r="A67" s="72" t="s">
        <v>84</v>
      </c>
      <c r="B67" s="73" t="s">
        <v>85</v>
      </c>
      <c r="C67" s="83">
        <v>116.73455701626635</v>
      </c>
      <c r="D67" s="83">
        <v>122.02821589795202</v>
      </c>
      <c r="E67" s="83">
        <v>125.76858017724001</v>
      </c>
      <c r="F67" s="83">
        <v>155.64159118872004</v>
      </c>
      <c r="G67" s="83">
        <v>161.61290156138401</v>
      </c>
      <c r="H67" s="83">
        <v>148.07637258321378</v>
      </c>
      <c r="I67" s="83">
        <v>170.20748011176002</v>
      </c>
      <c r="J67" s="83">
        <v>179.63123397055202</v>
      </c>
      <c r="K67" s="83">
        <v>165.77121390429602</v>
      </c>
      <c r="L67" s="83">
        <v>178.66233878219998</v>
      </c>
      <c r="M67" s="83">
        <v>228.82988525457455</v>
      </c>
      <c r="N67" s="83">
        <v>220.30927592761745</v>
      </c>
      <c r="O67" s="83">
        <v>279.44359577924706</v>
      </c>
      <c r="P67" s="83">
        <v>342.99745471090637</v>
      </c>
      <c r="Q67" s="83">
        <v>354.46480274605415</v>
      </c>
      <c r="R67" s="83">
        <v>280.69997270185434</v>
      </c>
    </row>
    <row r="68" spans="1:18" ht="11.25" customHeight="1" x14ac:dyDescent="0.25">
      <c r="A68" s="72" t="s">
        <v>86</v>
      </c>
      <c r="B68" s="73" t="s">
        <v>87</v>
      </c>
      <c r="C68" s="83">
        <v>3.8002937925846214</v>
      </c>
      <c r="D68" s="83">
        <v>2.9389242599999998</v>
      </c>
      <c r="E68" s="83">
        <v>2.5124149439999997</v>
      </c>
      <c r="F68" s="83">
        <v>4.5359372520000001</v>
      </c>
      <c r="G68" s="83">
        <v>3.6665901000000001</v>
      </c>
      <c r="H68" s="83">
        <v>3.1000461003290374</v>
      </c>
      <c r="I68" s="83">
        <v>3.3653498399999999</v>
      </c>
      <c r="J68" s="83">
        <v>4.1098466160000005</v>
      </c>
      <c r="K68" s="83">
        <v>7.9538314319999994</v>
      </c>
      <c r="L68" s="83">
        <v>40.527135431999994</v>
      </c>
      <c r="M68" s="83">
        <v>22.705258426105303</v>
      </c>
      <c r="N68" s="83">
        <v>23.200260739364914</v>
      </c>
      <c r="O68" s="83">
        <v>1.8000768081726433</v>
      </c>
      <c r="P68" s="83">
        <v>2.1000815493194178</v>
      </c>
      <c r="Q68" s="83">
        <v>2.4002170078250673</v>
      </c>
      <c r="R68" s="83">
        <v>2.9000029056565717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20.03798209464</v>
      </c>
      <c r="G69" s="83">
        <v>7.8353940612959994</v>
      </c>
      <c r="H69" s="83">
        <v>22.447169326924591</v>
      </c>
      <c r="I69" s="83">
        <v>47.096281572479995</v>
      </c>
      <c r="J69" s="83">
        <v>25.667051963472002</v>
      </c>
      <c r="K69" s="83">
        <v>44.265981158928</v>
      </c>
      <c r="L69" s="83">
        <v>48.555540470879997</v>
      </c>
      <c r="M69" s="83">
        <v>20.546285627906403</v>
      </c>
      <c r="N69" s="83">
        <v>5.5668167336554504</v>
      </c>
      <c r="O69" s="83">
        <v>7.7173073401310672</v>
      </c>
      <c r="P69" s="83">
        <v>12.712098079587477</v>
      </c>
      <c r="Q69" s="83">
        <v>20.152740677245639</v>
      </c>
      <c r="R69" s="83">
        <v>15.869572306067635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2.6661393349920002</v>
      </c>
      <c r="K71" s="84">
        <v>2.6663764753440002</v>
      </c>
      <c r="L71" s="84">
        <v>2.9295429809760001</v>
      </c>
      <c r="M71" s="84">
        <v>3.0964607696889539</v>
      </c>
      <c r="N71" s="84">
        <v>2.619619879503738</v>
      </c>
      <c r="O71" s="84">
        <v>5.2392264488052191</v>
      </c>
      <c r="P71" s="84">
        <v>10.478161195053239</v>
      </c>
      <c r="Q71" s="84">
        <v>13.075791194149812</v>
      </c>
      <c r="R71" s="84">
        <v>13.080220204050111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20.03798209464</v>
      </c>
      <c r="G73" s="84">
        <v>7.8353940612959994</v>
      </c>
      <c r="H73" s="84">
        <v>22.447169326924591</v>
      </c>
      <c r="I73" s="84">
        <v>47.096281572479995</v>
      </c>
      <c r="J73" s="84">
        <v>23.000912628480002</v>
      </c>
      <c r="K73" s="84">
        <v>41.599604683583998</v>
      </c>
      <c r="L73" s="84">
        <v>45.625997489903995</v>
      </c>
      <c r="M73" s="84">
        <v>17.44982485821745</v>
      </c>
      <c r="N73" s="84">
        <v>2.947196854151712</v>
      </c>
      <c r="O73" s="84">
        <v>2.4780808913258481</v>
      </c>
      <c r="P73" s="84">
        <v>2.2339368845342378</v>
      </c>
      <c r="Q73" s="84">
        <v>7.0769494830958273</v>
      </c>
      <c r="R73" s="84">
        <v>2.7893521020175234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274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11953.148014915276</v>
      </c>
      <c r="D2" s="79">
        <v>12587.543032557209</v>
      </c>
      <c r="E2" s="79">
        <v>11854.199068095097</v>
      </c>
      <c r="F2" s="79">
        <v>12138.834271001797</v>
      </c>
      <c r="G2" s="79">
        <v>11589.649425073407</v>
      </c>
      <c r="H2" s="79">
        <v>10472.312618749416</v>
      </c>
      <c r="I2" s="79">
        <v>10180.732929158772</v>
      </c>
      <c r="J2" s="79">
        <v>9882.3901641954144</v>
      </c>
      <c r="K2" s="79">
        <v>8011.0697825977586</v>
      </c>
      <c r="L2" s="79">
        <v>6890.453648683454</v>
      </c>
      <c r="M2" s="79">
        <v>7611.1722938759576</v>
      </c>
      <c r="N2" s="79">
        <v>7286.2381336247818</v>
      </c>
      <c r="O2" s="79">
        <v>7332.8160449522566</v>
      </c>
      <c r="P2" s="79">
        <v>7936.8343829792102</v>
      </c>
      <c r="Q2" s="79">
        <v>6837.006775922674</v>
      </c>
      <c r="R2" s="79">
        <v>7110.8946384465453</v>
      </c>
    </row>
    <row r="3" spans="1:18" ht="11.25" customHeight="1" x14ac:dyDescent="0.25">
      <c r="A3" s="53" t="s">
        <v>2</v>
      </c>
      <c r="B3" s="54" t="s">
        <v>3</v>
      </c>
      <c r="C3" s="80">
        <v>1336.3900613777264</v>
      </c>
      <c r="D3" s="80">
        <v>1164.3989952808081</v>
      </c>
      <c r="E3" s="80">
        <v>1027.4670898899121</v>
      </c>
      <c r="F3" s="80">
        <v>976.49921775189603</v>
      </c>
      <c r="G3" s="80">
        <v>702.92211945278393</v>
      </c>
      <c r="H3" s="80">
        <v>570.68964041594154</v>
      </c>
      <c r="I3" s="80">
        <v>574.14575153397595</v>
      </c>
      <c r="J3" s="80">
        <v>547.06703374429196</v>
      </c>
      <c r="K3" s="80">
        <v>471.80783438683193</v>
      </c>
      <c r="L3" s="80">
        <v>348.50931397754402</v>
      </c>
      <c r="M3" s="80">
        <v>405.68124094150227</v>
      </c>
      <c r="N3" s="80">
        <v>388.22058592817865</v>
      </c>
      <c r="O3" s="80">
        <v>358.70682874486164</v>
      </c>
      <c r="P3" s="80">
        <v>342.80661152508026</v>
      </c>
      <c r="Q3" s="80">
        <v>329.27203174888001</v>
      </c>
      <c r="R3" s="80">
        <v>272.49623586275482</v>
      </c>
    </row>
    <row r="4" spans="1:18" ht="11.25" customHeight="1" x14ac:dyDescent="0.25">
      <c r="A4" s="56" t="s">
        <v>125</v>
      </c>
      <c r="B4" s="57" t="s">
        <v>126</v>
      </c>
      <c r="C4" s="3">
        <v>1207.0304804603268</v>
      </c>
      <c r="D4" s="3">
        <v>1082.7536918640481</v>
      </c>
      <c r="E4" s="3">
        <v>947.09355837415205</v>
      </c>
      <c r="F4" s="3">
        <v>880.04841736017602</v>
      </c>
      <c r="G4" s="3">
        <v>632.72356659194395</v>
      </c>
      <c r="H4" s="3">
        <v>515.37798085928512</v>
      </c>
      <c r="I4" s="3">
        <v>534.36130124961596</v>
      </c>
      <c r="J4" s="3">
        <v>498.86313632521194</v>
      </c>
      <c r="K4" s="3">
        <v>437.12810525203196</v>
      </c>
      <c r="L4" s="3">
        <v>316.79751776522403</v>
      </c>
      <c r="M4" s="3">
        <v>356.79405516262034</v>
      </c>
      <c r="N4" s="3">
        <v>338.43361933434346</v>
      </c>
      <c r="O4" s="3">
        <v>308.11635786755187</v>
      </c>
      <c r="P4" s="3">
        <v>295.24577473642125</v>
      </c>
      <c r="Q4" s="3">
        <v>293.72037404922463</v>
      </c>
      <c r="R4" s="3">
        <v>239.86999005580313</v>
      </c>
    </row>
    <row r="5" spans="1:18" ht="11.25" customHeight="1" x14ac:dyDescent="0.25">
      <c r="A5" s="59" t="s">
        <v>127</v>
      </c>
      <c r="B5" s="60" t="s">
        <v>128</v>
      </c>
      <c r="C5" s="2">
        <v>969.25718115834195</v>
      </c>
      <c r="D5" s="2">
        <v>841.29227295616806</v>
      </c>
      <c r="E5" s="2">
        <v>736.92761242831205</v>
      </c>
      <c r="F5" s="2">
        <v>699.93863147973605</v>
      </c>
      <c r="G5" s="2">
        <v>385.86246354374396</v>
      </c>
      <c r="H5" s="2">
        <v>305.00916794059384</v>
      </c>
      <c r="I5" s="2">
        <v>305.45124052845597</v>
      </c>
      <c r="J5" s="2">
        <v>251.57644505701199</v>
      </c>
      <c r="K5" s="2">
        <v>226.58204182759198</v>
      </c>
      <c r="L5" s="2">
        <v>197.64562861058403</v>
      </c>
      <c r="M5" s="2">
        <v>225.61194372261534</v>
      </c>
      <c r="N5" s="2">
        <v>216.34835379624391</v>
      </c>
      <c r="O5" s="2">
        <v>204.43555199073745</v>
      </c>
      <c r="P5" s="2">
        <v>203.86711949681097</v>
      </c>
      <c r="Q5" s="2">
        <v>235.83070645626492</v>
      </c>
      <c r="R5" s="2">
        <v>212.47814721597919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2.7724593528720001</v>
      </c>
      <c r="E7" s="1">
        <v>5.1547884949439995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969.25718115834195</v>
      </c>
      <c r="D8" s="1">
        <v>838.51981360329603</v>
      </c>
      <c r="E8" s="1">
        <v>730.16132578567203</v>
      </c>
      <c r="F8" s="1">
        <v>699.93863147973605</v>
      </c>
      <c r="G8" s="1">
        <v>385.86246354374396</v>
      </c>
      <c r="H8" s="1">
        <v>305.00916794059384</v>
      </c>
      <c r="I8" s="1">
        <v>305.45124052845597</v>
      </c>
      <c r="J8" s="1">
        <v>249.563681778312</v>
      </c>
      <c r="K8" s="1">
        <v>226.58204182759198</v>
      </c>
      <c r="L8" s="1">
        <v>197.64562861058403</v>
      </c>
      <c r="M8" s="1">
        <v>225.61194372261534</v>
      </c>
      <c r="N8" s="1">
        <v>216.34835379624391</v>
      </c>
      <c r="O8" s="1">
        <v>204.43555199073745</v>
      </c>
      <c r="P8" s="1">
        <v>203.86711949681097</v>
      </c>
      <c r="Q8" s="1">
        <v>235.83070645626492</v>
      </c>
      <c r="R8" s="1">
        <v>212.47814721597919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1.6114981476960581</v>
      </c>
      <c r="F9" s="1">
        <v>0</v>
      </c>
      <c r="G9" s="1">
        <v>0</v>
      </c>
      <c r="H9" s="1">
        <v>0</v>
      </c>
      <c r="I9" s="1">
        <v>0</v>
      </c>
      <c r="J9" s="1">
        <v>2.0127632787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237.77329930198474</v>
      </c>
      <c r="D11" s="2">
        <v>241.46141890788002</v>
      </c>
      <c r="E11" s="2">
        <v>210.16594594584001</v>
      </c>
      <c r="F11" s="2">
        <v>180.10978588044</v>
      </c>
      <c r="G11" s="2">
        <v>246.86110304819999</v>
      </c>
      <c r="H11" s="2">
        <v>210.3688129186913</v>
      </c>
      <c r="I11" s="2">
        <v>228.91006072115999</v>
      </c>
      <c r="J11" s="2">
        <v>247.28669126819997</v>
      </c>
      <c r="K11" s="2">
        <v>210.54606342443998</v>
      </c>
      <c r="L11" s="2">
        <v>119.15188915464</v>
      </c>
      <c r="M11" s="2">
        <v>131.18211144000497</v>
      </c>
      <c r="N11" s="2">
        <v>122.08526553809958</v>
      </c>
      <c r="O11" s="2">
        <v>103.68080587681445</v>
      </c>
      <c r="P11" s="2">
        <v>91.378655239610282</v>
      </c>
      <c r="Q11" s="2">
        <v>57.889667592959711</v>
      </c>
      <c r="R11" s="2">
        <v>27.391842839823944</v>
      </c>
    </row>
    <row r="12" spans="1:18" ht="11.25" customHeight="1" x14ac:dyDescent="0.25">
      <c r="A12" s="61" t="s">
        <v>14</v>
      </c>
      <c r="B12" s="62" t="s">
        <v>15</v>
      </c>
      <c r="C12" s="1">
        <v>237.77329930198474</v>
      </c>
      <c r="D12" s="1">
        <v>241.46141890788002</v>
      </c>
      <c r="E12" s="1">
        <v>210.16594594584001</v>
      </c>
      <c r="F12" s="1">
        <v>180.10978588044</v>
      </c>
      <c r="G12" s="1">
        <v>246.86110304819999</v>
      </c>
      <c r="H12" s="1">
        <v>210.3688129186913</v>
      </c>
      <c r="I12" s="1">
        <v>228.91006072115999</v>
      </c>
      <c r="J12" s="1">
        <v>247.28669126819997</v>
      </c>
      <c r="K12" s="1">
        <v>210.54606342443998</v>
      </c>
      <c r="L12" s="1">
        <v>119.15188915464</v>
      </c>
      <c r="M12" s="1">
        <v>131.18211144000497</v>
      </c>
      <c r="N12" s="1">
        <v>122.08526553809958</v>
      </c>
      <c r="O12" s="1">
        <v>103.68080587681445</v>
      </c>
      <c r="P12" s="1">
        <v>91.378655239610282</v>
      </c>
      <c r="Q12" s="1">
        <v>57.889667592959711</v>
      </c>
      <c r="R12" s="1">
        <v>27.391842839823944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129.35958091739951</v>
      </c>
      <c r="D15" s="3">
        <v>81.645303416759987</v>
      </c>
      <c r="E15" s="3">
        <v>80.373531515759993</v>
      </c>
      <c r="F15" s="3">
        <v>96.450800391720009</v>
      </c>
      <c r="G15" s="3">
        <v>70.198552860839996</v>
      </c>
      <c r="H15" s="3">
        <v>55.311659556656437</v>
      </c>
      <c r="I15" s="3">
        <v>39.784450284359998</v>
      </c>
      <c r="J15" s="3">
        <v>48.20389741908</v>
      </c>
      <c r="K15" s="3">
        <v>34.679729134799999</v>
      </c>
      <c r="L15" s="3">
        <v>31.711796212319999</v>
      </c>
      <c r="M15" s="3">
        <v>48.887185778881943</v>
      </c>
      <c r="N15" s="3">
        <v>49.786966593835189</v>
      </c>
      <c r="O15" s="3">
        <v>50.59047087730977</v>
      </c>
      <c r="P15" s="3">
        <v>47.560836788658975</v>
      </c>
      <c r="Q15" s="3">
        <v>35.551657699655379</v>
      </c>
      <c r="R15" s="3">
        <v>32.626245806951673</v>
      </c>
    </row>
    <row r="16" spans="1:18" ht="11.25" customHeight="1" x14ac:dyDescent="0.25">
      <c r="A16" s="59" t="s">
        <v>20</v>
      </c>
      <c r="B16" s="60" t="s">
        <v>21</v>
      </c>
      <c r="C16" s="2">
        <v>129.35958091739951</v>
      </c>
      <c r="D16" s="2">
        <v>81.645303416759987</v>
      </c>
      <c r="E16" s="2">
        <v>80.373531515759993</v>
      </c>
      <c r="F16" s="2">
        <v>96.450800391720009</v>
      </c>
      <c r="G16" s="2">
        <v>70.198552860839996</v>
      </c>
      <c r="H16" s="2">
        <v>55.311659556656437</v>
      </c>
      <c r="I16" s="2">
        <v>39.784450284359998</v>
      </c>
      <c r="J16" s="2">
        <v>48.20389741908</v>
      </c>
      <c r="K16" s="2">
        <v>34.679729134799999</v>
      </c>
      <c r="L16" s="2">
        <v>31.711796212319999</v>
      </c>
      <c r="M16" s="2">
        <v>48.887185778881943</v>
      </c>
      <c r="N16" s="2">
        <v>49.786966593835189</v>
      </c>
      <c r="O16" s="2">
        <v>50.59047087730977</v>
      </c>
      <c r="P16" s="2">
        <v>47.560836788658975</v>
      </c>
      <c r="Q16" s="2">
        <v>35.551657699655379</v>
      </c>
      <c r="R16" s="2">
        <v>32.626245806951673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2559.9203287182022</v>
      </c>
      <c r="D21" s="80">
        <v>2816.1562697433756</v>
      </c>
      <c r="E21" s="80">
        <v>2574.63582223086</v>
      </c>
      <c r="F21" s="80">
        <v>2154.5667810763553</v>
      </c>
      <c r="G21" s="80">
        <v>2054.9896043032782</v>
      </c>
      <c r="H21" s="80">
        <v>2020.2437951819188</v>
      </c>
      <c r="I21" s="80">
        <v>2054.958608711122</v>
      </c>
      <c r="J21" s="80">
        <v>1766.1704052965404</v>
      </c>
      <c r="K21" s="80">
        <v>1542.5419867045202</v>
      </c>
      <c r="L21" s="80">
        <v>1355.1180474110765</v>
      </c>
      <c r="M21" s="80">
        <v>1458.2026051474679</v>
      </c>
      <c r="N21" s="80">
        <v>1281.3901912236772</v>
      </c>
      <c r="O21" s="80">
        <v>1191.6868827312292</v>
      </c>
      <c r="P21" s="80">
        <v>1145.8393753270502</v>
      </c>
      <c r="Q21" s="80">
        <v>1072.801099335011</v>
      </c>
      <c r="R21" s="80">
        <v>1203.8304693301636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2559.9203287182022</v>
      </c>
      <c r="D30" s="3">
        <v>2816.1562697433756</v>
      </c>
      <c r="E30" s="3">
        <v>2574.63582223086</v>
      </c>
      <c r="F30" s="3">
        <v>2154.5667810763553</v>
      </c>
      <c r="G30" s="3">
        <v>2054.9896043032782</v>
      </c>
      <c r="H30" s="3">
        <v>2020.2437951819188</v>
      </c>
      <c r="I30" s="3">
        <v>2054.958608711122</v>
      </c>
      <c r="J30" s="3">
        <v>1766.1704052965404</v>
      </c>
      <c r="K30" s="3">
        <v>1542.5419867045202</v>
      </c>
      <c r="L30" s="3">
        <v>1355.1180474110765</v>
      </c>
      <c r="M30" s="3">
        <v>1458.2026051474679</v>
      </c>
      <c r="N30" s="3">
        <v>1281.3901912236772</v>
      </c>
      <c r="O30" s="3">
        <v>1191.6868827312292</v>
      </c>
      <c r="P30" s="3">
        <v>1145.8393753270502</v>
      </c>
      <c r="Q30" s="3">
        <v>1072.801099335011</v>
      </c>
      <c r="R30" s="3">
        <v>1203.8304693301636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412.51418626528351</v>
      </c>
      <c r="D34" s="2">
        <v>476.537590333872</v>
      </c>
      <c r="E34" s="2">
        <v>398.17077288256803</v>
      </c>
      <c r="F34" s="2">
        <v>197.61000727431605</v>
      </c>
      <c r="G34" s="2">
        <v>206.65778071532401</v>
      </c>
      <c r="H34" s="2">
        <v>204.25958930796037</v>
      </c>
      <c r="I34" s="2">
        <v>224.51651029882808</v>
      </c>
      <c r="J34" s="2">
        <v>214.16333565812403</v>
      </c>
      <c r="K34" s="2">
        <v>200.64232015984803</v>
      </c>
      <c r="L34" s="2">
        <v>142.40933216888402</v>
      </c>
      <c r="M34" s="2">
        <v>185.77191519263806</v>
      </c>
      <c r="N34" s="2">
        <v>148.07450883826601</v>
      </c>
      <c r="O34" s="2">
        <v>148.15677312422133</v>
      </c>
      <c r="P34" s="2">
        <v>156.8707190826691</v>
      </c>
      <c r="Q34" s="2">
        <v>136.50770073796059</v>
      </c>
      <c r="R34" s="2">
        <v>145.33589884409494</v>
      </c>
    </row>
    <row r="35" spans="1:18" ht="11.25" customHeight="1" x14ac:dyDescent="0.25">
      <c r="A35" s="59" t="s">
        <v>145</v>
      </c>
      <c r="B35" s="60" t="s">
        <v>146</v>
      </c>
      <c r="C35" s="2">
        <v>12.427955205988983</v>
      </c>
      <c r="D35" s="2">
        <v>6.4102168872010701</v>
      </c>
      <c r="E35" s="2">
        <v>3.2177400191999852</v>
      </c>
      <c r="F35" s="2">
        <v>6.4340149514760068</v>
      </c>
      <c r="G35" s="2">
        <v>6.347714327136968</v>
      </c>
      <c r="H35" s="2">
        <v>3.1045165011191882</v>
      </c>
      <c r="I35" s="2">
        <v>3.1335976065239999</v>
      </c>
      <c r="J35" s="2">
        <v>3.1055695763399997</v>
      </c>
      <c r="K35" s="2">
        <v>0</v>
      </c>
      <c r="L35" s="2">
        <v>3.15228295998</v>
      </c>
      <c r="M35" s="2">
        <v>9.2859297544460304</v>
      </c>
      <c r="N35" s="2">
        <v>6.0984536281408017</v>
      </c>
      <c r="O35" s="2">
        <v>9.0782034897793835</v>
      </c>
      <c r="P35" s="2">
        <v>9.1510330114565175</v>
      </c>
      <c r="Q35" s="2">
        <v>9.1446435637960732</v>
      </c>
      <c r="R35" s="2">
        <v>3.04914579874518</v>
      </c>
    </row>
    <row r="36" spans="1:18" ht="11.25" customHeight="1" x14ac:dyDescent="0.25">
      <c r="A36" s="66" t="s">
        <v>45</v>
      </c>
      <c r="B36" s="62" t="s">
        <v>46</v>
      </c>
      <c r="C36" s="1">
        <v>9.3479596371498328</v>
      </c>
      <c r="D36" s="1">
        <v>3.1915976400010555</v>
      </c>
      <c r="E36" s="1">
        <v>0</v>
      </c>
      <c r="F36" s="1">
        <v>3.2118787922759999</v>
      </c>
      <c r="G36" s="1">
        <v>3.1238197119369659</v>
      </c>
      <c r="H36" s="1">
        <v>3.1045165011191882</v>
      </c>
      <c r="I36" s="1">
        <v>3.1335976065239999</v>
      </c>
      <c r="J36" s="1">
        <v>3.1055695763399997</v>
      </c>
      <c r="K36" s="1">
        <v>0</v>
      </c>
      <c r="L36" s="1">
        <v>3.15228295998</v>
      </c>
      <c r="M36" s="1">
        <v>9.2859297544460304</v>
      </c>
      <c r="N36" s="1">
        <v>6.0984536281408017</v>
      </c>
      <c r="O36" s="1">
        <v>9.0782034897793835</v>
      </c>
      <c r="P36" s="1">
        <v>9.1510330114565175</v>
      </c>
      <c r="Q36" s="1">
        <v>9.1446435637960732</v>
      </c>
      <c r="R36" s="1">
        <v>3.04914579874518</v>
      </c>
    </row>
    <row r="37" spans="1:18" ht="11.25" customHeight="1" x14ac:dyDescent="0.25">
      <c r="A37" s="61" t="s">
        <v>47</v>
      </c>
      <c r="B37" s="62" t="s">
        <v>48</v>
      </c>
      <c r="C37" s="1">
        <v>3.0799955688391498</v>
      </c>
      <c r="D37" s="1">
        <v>3.2186192472000146</v>
      </c>
      <c r="E37" s="1">
        <v>3.2177400191999852</v>
      </c>
      <c r="F37" s="1">
        <v>3.2221361592000064</v>
      </c>
      <c r="G37" s="1">
        <v>3.2238946152000021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98.934376789216969</v>
      </c>
      <c r="D38" s="2">
        <v>99.038992061450628</v>
      </c>
      <c r="E38" s="2">
        <v>105.06045334802364</v>
      </c>
      <c r="F38" s="2">
        <v>111.32686349420291</v>
      </c>
      <c r="G38" s="2">
        <v>113.49037271624069</v>
      </c>
      <c r="H38" s="2">
        <v>116.76566612595064</v>
      </c>
      <c r="I38" s="2">
        <v>126.13370145933393</v>
      </c>
      <c r="J38" s="2">
        <v>6.3197829282959903</v>
      </c>
      <c r="K38" s="2">
        <v>3.0113327051281544</v>
      </c>
      <c r="L38" s="2">
        <v>9.3079663556761538</v>
      </c>
      <c r="M38" s="2">
        <v>3.0916998984947002</v>
      </c>
      <c r="N38" s="2">
        <v>6.1834781110832555</v>
      </c>
      <c r="O38" s="2">
        <v>0</v>
      </c>
      <c r="P38" s="2">
        <v>78.873972045440695</v>
      </c>
      <c r="Q38" s="2">
        <v>78.802360248227146</v>
      </c>
      <c r="R38" s="2">
        <v>75.774649364084055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92.751057576379651</v>
      </c>
      <c r="D40" s="1">
        <v>99.038992061450628</v>
      </c>
      <c r="E40" s="1">
        <v>105.06045334802364</v>
      </c>
      <c r="F40" s="1">
        <v>105.06081458512691</v>
      </c>
      <c r="G40" s="1">
        <v>113.49037271624069</v>
      </c>
      <c r="H40" s="1">
        <v>116.76566612595064</v>
      </c>
      <c r="I40" s="1">
        <v>126.13370145933393</v>
      </c>
      <c r="J40" s="1">
        <v>6.3197829282959903</v>
      </c>
      <c r="K40" s="1">
        <v>3.0113327051281544</v>
      </c>
      <c r="L40" s="1">
        <v>3.0107908494721531</v>
      </c>
      <c r="M40" s="1">
        <v>3.0916998984947002</v>
      </c>
      <c r="N40" s="1">
        <v>3.0917875275341204</v>
      </c>
      <c r="O40" s="1">
        <v>0</v>
      </c>
      <c r="P40" s="1">
        <v>3.0917032607556587</v>
      </c>
      <c r="Q40" s="1">
        <v>3.0916989847001259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6.1833192128373184</v>
      </c>
      <c r="D41" s="1">
        <v>0</v>
      </c>
      <c r="E41" s="1">
        <v>0</v>
      </c>
      <c r="F41" s="1">
        <v>6.2660489090759981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6.2971755062040016</v>
      </c>
      <c r="M41" s="1">
        <v>0</v>
      </c>
      <c r="N41" s="1">
        <v>3.0916905835491346</v>
      </c>
      <c r="O41" s="1">
        <v>0</v>
      </c>
      <c r="P41" s="1">
        <v>75.78226878468503</v>
      </c>
      <c r="Q41" s="1">
        <v>75.710661263527015</v>
      </c>
      <c r="R41" s="1">
        <v>75.774649364084055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1382.7553478317666</v>
      </c>
      <c r="D43" s="2">
        <v>1524.3704680337639</v>
      </c>
      <c r="E43" s="2">
        <v>1435.7258622902521</v>
      </c>
      <c r="F43" s="2">
        <v>1213.2402104103842</v>
      </c>
      <c r="G43" s="2">
        <v>1245.1737794090402</v>
      </c>
      <c r="H43" s="2">
        <v>1302.935340762524</v>
      </c>
      <c r="I43" s="2">
        <v>1181.227467683952</v>
      </c>
      <c r="J43" s="2">
        <v>1137.1177115241842</v>
      </c>
      <c r="K43" s="2">
        <v>1022.7206719023841</v>
      </c>
      <c r="L43" s="2">
        <v>937.20932300174434</v>
      </c>
      <c r="M43" s="2">
        <v>1058.8144057960608</v>
      </c>
      <c r="N43" s="2">
        <v>926.15026292294465</v>
      </c>
      <c r="O43" s="2">
        <v>929.34069717088164</v>
      </c>
      <c r="P43" s="2">
        <v>851.56949139653034</v>
      </c>
      <c r="Q43" s="2">
        <v>805.14980787735249</v>
      </c>
      <c r="R43" s="2">
        <v>943.04432209474953</v>
      </c>
    </row>
    <row r="44" spans="1:18" ht="11.25" customHeight="1" x14ac:dyDescent="0.25">
      <c r="A44" s="59" t="s">
        <v>149</v>
      </c>
      <c r="B44" s="60" t="s">
        <v>59</v>
      </c>
      <c r="C44" s="2">
        <v>647.04856048534919</v>
      </c>
      <c r="D44" s="2">
        <v>709.79900242708811</v>
      </c>
      <c r="E44" s="2">
        <v>632.46099369081617</v>
      </c>
      <c r="F44" s="2">
        <v>625.95568494597615</v>
      </c>
      <c r="G44" s="2">
        <v>483.31995713553607</v>
      </c>
      <c r="H44" s="2">
        <v>393.17868248436451</v>
      </c>
      <c r="I44" s="2">
        <v>510.92855938958405</v>
      </c>
      <c r="J44" s="2">
        <v>387.329183905896</v>
      </c>
      <c r="K44" s="2">
        <v>316.16766193716001</v>
      </c>
      <c r="L44" s="2">
        <v>263.03914292479203</v>
      </c>
      <c r="M44" s="2">
        <v>201.23865450582815</v>
      </c>
      <c r="N44" s="2">
        <v>191.94973150968752</v>
      </c>
      <c r="O44" s="2">
        <v>102.17826527672257</v>
      </c>
      <c r="P44" s="2">
        <v>46.4417978305652</v>
      </c>
      <c r="Q44" s="2">
        <v>40.265675556064593</v>
      </c>
      <c r="R44" s="2">
        <v>30.982400492403993</v>
      </c>
    </row>
    <row r="45" spans="1:18" ht="11.25" customHeight="1" x14ac:dyDescent="0.25">
      <c r="A45" s="59" t="s">
        <v>150</v>
      </c>
      <c r="B45" s="60" t="s">
        <v>151</v>
      </c>
      <c r="C45" s="2">
        <v>6.239902140596957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9.0187722729000015</v>
      </c>
      <c r="J45" s="2">
        <v>18.134821703700002</v>
      </c>
      <c r="K45" s="2">
        <v>0</v>
      </c>
      <c r="L45" s="2">
        <v>0</v>
      </c>
      <c r="M45" s="2">
        <v>0</v>
      </c>
      <c r="N45" s="2">
        <v>2.9337562135548638</v>
      </c>
      <c r="O45" s="2">
        <v>2.9329436696242079</v>
      </c>
      <c r="P45" s="2">
        <v>2.9323619603883735</v>
      </c>
      <c r="Q45" s="2">
        <v>2.9309113516098599</v>
      </c>
      <c r="R45" s="2">
        <v>5.6440527360860999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6.239902140596957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9.0187722729000015</v>
      </c>
      <c r="J49" s="1">
        <v>18.134821703700002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2.9337562135548638</v>
      </c>
      <c r="O51" s="1">
        <v>2.9329436696242079</v>
      </c>
      <c r="P51" s="1">
        <v>2.9323619603883735</v>
      </c>
      <c r="Q51" s="1">
        <v>2.9309113516098599</v>
      </c>
      <c r="R51" s="1">
        <v>5.6440527360860999</v>
      </c>
    </row>
    <row r="52" spans="1:18" ht="11.25" customHeight="1" x14ac:dyDescent="0.25">
      <c r="A52" s="53" t="s">
        <v>72</v>
      </c>
      <c r="B52" s="54" t="s">
        <v>73</v>
      </c>
      <c r="C52" s="80">
        <v>8056.5516235323958</v>
      </c>
      <c r="D52" s="80">
        <v>8606.9877675330263</v>
      </c>
      <c r="E52" s="80">
        <v>8252.0961559743246</v>
      </c>
      <c r="F52" s="80">
        <v>9007.0004130535453</v>
      </c>
      <c r="G52" s="80">
        <v>8830.9698421973444</v>
      </c>
      <c r="H52" s="80">
        <v>7880.4109003148442</v>
      </c>
      <c r="I52" s="80">
        <v>7551.2444857818482</v>
      </c>
      <c r="J52" s="80">
        <v>7569.1527251545813</v>
      </c>
      <c r="K52" s="80">
        <v>5996.7199615064064</v>
      </c>
      <c r="L52" s="80">
        <v>5186.8262872948335</v>
      </c>
      <c r="M52" s="80">
        <v>5747.2884477869875</v>
      </c>
      <c r="N52" s="80">
        <v>5616.6273564729254</v>
      </c>
      <c r="O52" s="80">
        <v>5782.3306327362216</v>
      </c>
      <c r="P52" s="80">
        <v>6448.0966961845043</v>
      </c>
      <c r="Q52" s="80">
        <v>5434.8419458196158</v>
      </c>
      <c r="R52" s="80">
        <v>5634.4762332621112</v>
      </c>
    </row>
    <row r="53" spans="1:18" ht="11.25" customHeight="1" x14ac:dyDescent="0.25">
      <c r="A53" s="56" t="s">
        <v>74</v>
      </c>
      <c r="B53" s="57" t="s">
        <v>75</v>
      </c>
      <c r="C53" s="3">
        <v>8033.1527452102391</v>
      </c>
      <c r="D53" s="3">
        <v>8585.9757130206272</v>
      </c>
      <c r="E53" s="3">
        <v>8232.3880171849814</v>
      </c>
      <c r="F53" s="3">
        <v>9007.0004130535453</v>
      </c>
      <c r="G53" s="3">
        <v>8830.7830931653116</v>
      </c>
      <c r="H53" s="3">
        <v>7880.4109003148442</v>
      </c>
      <c r="I53" s="3">
        <v>7531.9074842037844</v>
      </c>
      <c r="J53" s="3">
        <v>7552.0725687122776</v>
      </c>
      <c r="K53" s="3">
        <v>5979.8022949395745</v>
      </c>
      <c r="L53" s="3">
        <v>5172.1426380903858</v>
      </c>
      <c r="M53" s="3">
        <v>5731.7484446103754</v>
      </c>
      <c r="N53" s="3">
        <v>5547.4099786750457</v>
      </c>
      <c r="O53" s="3">
        <v>5713.9979034772632</v>
      </c>
      <c r="P53" s="3">
        <v>6389.7541463256157</v>
      </c>
      <c r="Q53" s="3">
        <v>5368.1538735047216</v>
      </c>
      <c r="R53" s="3">
        <v>5560.5952186773475</v>
      </c>
    </row>
    <row r="54" spans="1:18" ht="11.25" customHeight="1" x14ac:dyDescent="0.25">
      <c r="A54" s="56" t="s">
        <v>152</v>
      </c>
      <c r="B54" s="57" t="s">
        <v>153</v>
      </c>
      <c r="C54" s="3">
        <v>23.398878322156875</v>
      </c>
      <c r="D54" s="3">
        <v>21.012054512399999</v>
      </c>
      <c r="E54" s="3">
        <v>19.708138789344002</v>
      </c>
      <c r="F54" s="3">
        <v>0</v>
      </c>
      <c r="G54" s="3">
        <v>0.186749032032</v>
      </c>
      <c r="H54" s="3">
        <v>0</v>
      </c>
      <c r="I54" s="3">
        <v>19.337001578064001</v>
      </c>
      <c r="J54" s="3">
        <v>17.080156442303998</v>
      </c>
      <c r="K54" s="3">
        <v>16.917666566832001</v>
      </c>
      <c r="L54" s="3">
        <v>14.683649204447999</v>
      </c>
      <c r="M54" s="3">
        <v>15.54000317661253</v>
      </c>
      <c r="N54" s="3">
        <v>69.217377797880062</v>
      </c>
      <c r="O54" s="3">
        <v>68.332729258958494</v>
      </c>
      <c r="P54" s="3">
        <v>58.342549858888134</v>
      </c>
      <c r="Q54" s="3">
        <v>66.688072314894114</v>
      </c>
      <c r="R54" s="3">
        <v>73.88101458476352</v>
      </c>
    </row>
    <row r="55" spans="1:18" ht="11.25" customHeight="1" x14ac:dyDescent="0.25">
      <c r="A55" s="59" t="s">
        <v>76</v>
      </c>
      <c r="B55" s="60" t="s">
        <v>77</v>
      </c>
      <c r="C55" s="2">
        <v>22.688471778060745</v>
      </c>
      <c r="D55" s="2">
        <v>20.446360724447999</v>
      </c>
      <c r="E55" s="2">
        <v>19.150475618736003</v>
      </c>
      <c r="F55" s="2">
        <v>0</v>
      </c>
      <c r="G55" s="2">
        <v>0</v>
      </c>
      <c r="H55" s="2">
        <v>0</v>
      </c>
      <c r="I55" s="2">
        <v>17.474102837568001</v>
      </c>
      <c r="J55" s="2">
        <v>15.613472002896</v>
      </c>
      <c r="K55" s="2">
        <v>16.731698289263999</v>
      </c>
      <c r="L55" s="2">
        <v>14.683649204447999</v>
      </c>
      <c r="M55" s="2">
        <v>15.54000317661253</v>
      </c>
      <c r="N55" s="2">
        <v>69.217377797880062</v>
      </c>
      <c r="O55" s="2">
        <v>68.332729258958494</v>
      </c>
      <c r="P55" s="2">
        <v>58.298698162543928</v>
      </c>
      <c r="Q55" s="2">
        <v>66.688072314894114</v>
      </c>
      <c r="R55" s="2">
        <v>73.88101458476352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0.71040654409613235</v>
      </c>
      <c r="D57" s="2">
        <v>0.56569378795200009</v>
      </c>
      <c r="E57" s="2">
        <v>0.55766317060799997</v>
      </c>
      <c r="F57" s="2">
        <v>0</v>
      </c>
      <c r="G57" s="2">
        <v>0.186749032032</v>
      </c>
      <c r="H57" s="2">
        <v>0</v>
      </c>
      <c r="I57" s="2">
        <v>1.862898740496</v>
      </c>
      <c r="J57" s="2">
        <v>1.4666844394079999</v>
      </c>
      <c r="K57" s="2">
        <v>0.185968277568</v>
      </c>
      <c r="L57" s="2">
        <v>0</v>
      </c>
      <c r="M57" s="2">
        <v>0</v>
      </c>
      <c r="N57" s="2">
        <v>0</v>
      </c>
      <c r="O57" s="2">
        <v>0</v>
      </c>
      <c r="P57" s="2">
        <v>4.385169634420464E-2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0.28600128695158406</v>
      </c>
      <c r="D59" s="80">
        <v>0</v>
      </c>
      <c r="E59" s="80">
        <v>0</v>
      </c>
      <c r="F59" s="80">
        <v>0.76785912000000012</v>
      </c>
      <c r="G59" s="80">
        <v>0.76785912000000012</v>
      </c>
      <c r="H59" s="80">
        <v>0.96828283671187543</v>
      </c>
      <c r="I59" s="80">
        <v>0.38408313182400006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9.1700739943713333E-2</v>
      </c>
      <c r="P59" s="80">
        <v>9.169994257503726E-2</v>
      </c>
      <c r="Q59" s="80">
        <v>9.1699019167469614E-2</v>
      </c>
      <c r="R59" s="80">
        <v>9.1699991514943582E-2</v>
      </c>
    </row>
    <row r="60" spans="1:18" ht="11.25" customHeight="1" x14ac:dyDescent="0.25">
      <c r="A60" s="56" t="s">
        <v>97</v>
      </c>
      <c r="B60" s="57" t="s">
        <v>98</v>
      </c>
      <c r="C60" s="3">
        <v>0.28600128695158406</v>
      </c>
      <c r="D60" s="3">
        <v>0</v>
      </c>
      <c r="E60" s="3">
        <v>0</v>
      </c>
      <c r="F60" s="3">
        <v>0</v>
      </c>
      <c r="G60" s="3">
        <v>0</v>
      </c>
      <c r="H60" s="3">
        <v>0.14299128791275423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0.76785912000000012</v>
      </c>
      <c r="G61" s="3">
        <v>0.76785912000000012</v>
      </c>
      <c r="H61" s="3">
        <v>0.82529154879912114</v>
      </c>
      <c r="I61" s="3">
        <v>0.38408313182400006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9.1700739943713333E-2</v>
      </c>
      <c r="P61" s="3">
        <v>9.169994257503726E-2</v>
      </c>
      <c r="Q61" s="3">
        <v>9.1699019167469614E-2</v>
      </c>
      <c r="R61" s="3">
        <v>9.1699991514943582E-2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3.5828668919269173</v>
      </c>
      <c r="D64" s="82">
        <v>4.6818070387200006</v>
      </c>
      <c r="E64" s="82">
        <v>6.0969186432000004</v>
      </c>
      <c r="F64" s="82">
        <v>17.253322155359999</v>
      </c>
      <c r="G64" s="82">
        <v>25.569309275279998</v>
      </c>
      <c r="H64" s="82">
        <v>31.394243894469113</v>
      </c>
      <c r="I64" s="82">
        <v>46.427663345184001</v>
      </c>
      <c r="J64" s="82">
        <v>35.175496328928006</v>
      </c>
      <c r="K64" s="82">
        <v>36.783670659839999</v>
      </c>
      <c r="L64" s="82">
        <v>32.527486340351999</v>
      </c>
      <c r="M64" s="82">
        <v>70.375502258437677</v>
      </c>
      <c r="N64" s="82">
        <v>54.577216629099865</v>
      </c>
      <c r="O64" s="82">
        <v>74.814490445497384</v>
      </c>
      <c r="P64" s="82">
        <v>64.029261142249879</v>
      </c>
      <c r="Q64" s="82">
        <v>76.581912500073571</v>
      </c>
      <c r="R64" s="82">
        <v>84.05292392914491</v>
      </c>
    </row>
    <row r="65" spans="1:18" ht="11.25" customHeight="1" x14ac:dyDescent="0.25">
      <c r="A65" s="72" t="s">
        <v>350</v>
      </c>
      <c r="B65" s="73" t="s">
        <v>83</v>
      </c>
      <c r="C65" s="83">
        <v>3.5828668919269173</v>
      </c>
      <c r="D65" s="83">
        <v>4.6818070387200006</v>
      </c>
      <c r="E65" s="83">
        <v>6.0969186432000004</v>
      </c>
      <c r="F65" s="83">
        <v>16.41558534336</v>
      </c>
      <c r="G65" s="83">
        <v>24.363337541759996</v>
      </c>
      <c r="H65" s="83">
        <v>30.016654842586458</v>
      </c>
      <c r="I65" s="83">
        <v>42.593508800640002</v>
      </c>
      <c r="J65" s="83">
        <v>32.846410638720002</v>
      </c>
      <c r="K65" s="83">
        <v>35.069333483519998</v>
      </c>
      <c r="L65" s="83">
        <v>29.525929896959997</v>
      </c>
      <c r="M65" s="83">
        <v>62.726231620869605</v>
      </c>
      <c r="N65" s="83">
        <v>49.16790066504003</v>
      </c>
      <c r="O65" s="83">
        <v>68.095930551365981</v>
      </c>
      <c r="P65" s="83">
        <v>58.462406975673765</v>
      </c>
      <c r="Q65" s="83">
        <v>68.320230385007022</v>
      </c>
      <c r="R65" s="83">
        <v>75.939841072748933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0.70979333253684884</v>
      </c>
      <c r="O67" s="83">
        <v>1.5834109325214187</v>
      </c>
      <c r="P67" s="83">
        <v>0.60056879974890776</v>
      </c>
      <c r="Q67" s="83">
        <v>0.21839894131982654</v>
      </c>
      <c r="R67" s="83">
        <v>0.21839804819034081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0.83773681199999994</v>
      </c>
      <c r="G68" s="83">
        <v>0.85720543199999999</v>
      </c>
      <c r="H68" s="83">
        <v>0.89999078691862466</v>
      </c>
      <c r="I68" s="83">
        <v>0.42487646400000001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0.10000060228734184</v>
      </c>
      <c r="P68" s="83">
        <v>9.9999938469254548E-2</v>
      </c>
      <c r="Q68" s="83">
        <v>9.9998929800775918E-2</v>
      </c>
      <c r="R68" s="83">
        <v>0.10000017138047725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0.34876630151999999</v>
      </c>
      <c r="H69" s="83">
        <v>0.47759826496402819</v>
      </c>
      <c r="I69" s="83">
        <v>3.4092780805439999</v>
      </c>
      <c r="J69" s="83">
        <v>2.3290856902080002</v>
      </c>
      <c r="K69" s="83">
        <v>1.7143371763199997</v>
      </c>
      <c r="L69" s="83">
        <v>3.0015564433919999</v>
      </c>
      <c r="M69" s="83">
        <v>7.6492706375680664</v>
      </c>
      <c r="N69" s="83">
        <v>4.699522631522985</v>
      </c>
      <c r="O69" s="83">
        <v>5.0351483593226449</v>
      </c>
      <c r="P69" s="83">
        <v>4.8662854283579513</v>
      </c>
      <c r="Q69" s="83">
        <v>7.9432842439459419</v>
      </c>
      <c r="R69" s="83">
        <v>7.7946846368251705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2.6153760187523778</v>
      </c>
      <c r="R71" s="84">
        <v>2.6147468916086458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0.34876630151999999</v>
      </c>
      <c r="H73" s="84">
        <v>0.47759826496402819</v>
      </c>
      <c r="I73" s="84">
        <v>3.4092780805439999</v>
      </c>
      <c r="J73" s="84">
        <v>2.3290856902080002</v>
      </c>
      <c r="K73" s="84">
        <v>1.7143371763199997</v>
      </c>
      <c r="L73" s="84">
        <v>3.0015564433919999</v>
      </c>
      <c r="M73" s="84">
        <v>7.6492706375680664</v>
      </c>
      <c r="N73" s="84">
        <v>4.699522631522985</v>
      </c>
      <c r="O73" s="84">
        <v>5.0351483593226449</v>
      </c>
      <c r="P73" s="84">
        <v>4.8662854283579513</v>
      </c>
      <c r="Q73" s="84">
        <v>5.3279082251935641</v>
      </c>
      <c r="R73" s="84">
        <v>5.1799377452165247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219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1400249.4878724448</v>
      </c>
      <c r="D2" s="79">
        <v>1430725.9578307145</v>
      </c>
      <c r="E2" s="79">
        <v>1453090.4643270138</v>
      </c>
      <c r="F2" s="79">
        <v>1509252.2033406023</v>
      </c>
      <c r="G2" s="79">
        <v>1498023.368094323</v>
      </c>
      <c r="H2" s="79">
        <v>1488035.0714255488</v>
      </c>
      <c r="I2" s="79">
        <v>1517851.8721864249</v>
      </c>
      <c r="J2" s="79">
        <v>1527109.5090373042</v>
      </c>
      <c r="K2" s="79">
        <v>1448354.2431927889</v>
      </c>
      <c r="L2" s="79">
        <v>1319726.219894384</v>
      </c>
      <c r="M2" s="79">
        <v>1357703.1159930595</v>
      </c>
      <c r="N2" s="79">
        <v>1334987.5799105321</v>
      </c>
      <c r="O2" s="79">
        <v>1337935.0625709337</v>
      </c>
      <c r="P2" s="79">
        <v>1261602.5878170605</v>
      </c>
      <c r="Q2" s="79">
        <v>1174919.6320037923</v>
      </c>
      <c r="R2" s="79">
        <v>1166192.396100637</v>
      </c>
    </row>
    <row r="3" spans="1:18" ht="11.25" customHeight="1" x14ac:dyDescent="0.25">
      <c r="A3" s="53" t="s">
        <v>2</v>
      </c>
      <c r="B3" s="54" t="s">
        <v>3</v>
      </c>
      <c r="C3" s="80">
        <v>926312.37444798916</v>
      </c>
      <c r="D3" s="80">
        <v>948170.83383164613</v>
      </c>
      <c r="E3" s="80">
        <v>957307.73758642806</v>
      </c>
      <c r="F3" s="80">
        <v>1005763.6335286974</v>
      </c>
      <c r="G3" s="80">
        <v>980730.95553115697</v>
      </c>
      <c r="H3" s="80">
        <v>953786.61779726204</v>
      </c>
      <c r="I3" s="80">
        <v>980298.50334822864</v>
      </c>
      <c r="J3" s="80">
        <v>980886.33261727798</v>
      </c>
      <c r="K3" s="80">
        <v>895528.45775918011</v>
      </c>
      <c r="L3" s="80">
        <v>821894.84356685088</v>
      </c>
      <c r="M3" s="80">
        <v>826193.03548445192</v>
      </c>
      <c r="N3" s="80">
        <v>846173.4897920033</v>
      </c>
      <c r="O3" s="80">
        <v>896942.44629656558</v>
      </c>
      <c r="P3" s="80">
        <v>863968.07685443305</v>
      </c>
      <c r="Q3" s="80">
        <v>797510.80251380906</v>
      </c>
      <c r="R3" s="80">
        <v>775664.53562085133</v>
      </c>
    </row>
    <row r="4" spans="1:18" ht="11.25" customHeight="1" x14ac:dyDescent="0.25">
      <c r="A4" s="56" t="s">
        <v>125</v>
      </c>
      <c r="B4" s="57" t="s">
        <v>126</v>
      </c>
      <c r="C4" s="3">
        <v>558072.74181840627</v>
      </c>
      <c r="D4" s="3">
        <v>562619.82349915837</v>
      </c>
      <c r="E4" s="3">
        <v>573497.76057886495</v>
      </c>
      <c r="F4" s="3">
        <v>615466.23963987816</v>
      </c>
      <c r="G4" s="3">
        <v>595870.23263997736</v>
      </c>
      <c r="H4" s="3">
        <v>576919.93416784971</v>
      </c>
      <c r="I4" s="3">
        <v>604698.74739402684</v>
      </c>
      <c r="J4" s="3">
        <v>596712.91136815306</v>
      </c>
      <c r="K4" s="3">
        <v>525031.49261700048</v>
      </c>
      <c r="L4" s="3">
        <v>469666.05879121518</v>
      </c>
      <c r="M4" s="3">
        <v>474056.32426752208</v>
      </c>
      <c r="N4" s="3">
        <v>476432.27320970403</v>
      </c>
      <c r="O4" s="3">
        <v>525418.93451431522</v>
      </c>
      <c r="P4" s="3">
        <v>508156.75965503842</v>
      </c>
      <c r="Q4" s="3">
        <v>451822.21098060306</v>
      </c>
      <c r="R4" s="3">
        <v>436716.0764454279</v>
      </c>
    </row>
    <row r="5" spans="1:18" ht="11.25" customHeight="1" x14ac:dyDescent="0.25">
      <c r="A5" s="59" t="s">
        <v>127</v>
      </c>
      <c r="B5" s="60" t="s">
        <v>128</v>
      </c>
      <c r="C5" s="2">
        <v>557807.47441618738</v>
      </c>
      <c r="D5" s="2">
        <v>562388.5495847225</v>
      </c>
      <c r="E5" s="2">
        <v>573065.3619581298</v>
      </c>
      <c r="F5" s="2">
        <v>615049.45502383239</v>
      </c>
      <c r="G5" s="2">
        <v>595550.61251399689</v>
      </c>
      <c r="H5" s="2">
        <v>576633.84597136057</v>
      </c>
      <c r="I5" s="2">
        <v>604540.02199855098</v>
      </c>
      <c r="J5" s="2">
        <v>596487.74789635232</v>
      </c>
      <c r="K5" s="2">
        <v>524903.2075201968</v>
      </c>
      <c r="L5" s="2">
        <v>469574.55897837109</v>
      </c>
      <c r="M5" s="2">
        <v>473983.25380543579</v>
      </c>
      <c r="N5" s="2">
        <v>476392.74101245787</v>
      </c>
      <c r="O5" s="2">
        <v>525388.62744092464</v>
      </c>
      <c r="P5" s="2">
        <v>508132.5315329642</v>
      </c>
      <c r="Q5" s="2">
        <v>451788.84050014574</v>
      </c>
      <c r="R5" s="2">
        <v>436682.64380011393</v>
      </c>
    </row>
    <row r="6" spans="1:18" ht="11.25" customHeight="1" x14ac:dyDescent="0.25">
      <c r="A6" s="61" t="s">
        <v>4</v>
      </c>
      <c r="B6" s="62" t="s">
        <v>5</v>
      </c>
      <c r="C6" s="1">
        <v>9.8300355053106863</v>
      </c>
      <c r="D6" s="1">
        <v>0</v>
      </c>
      <c r="E6" s="1">
        <v>0</v>
      </c>
      <c r="F6" s="1">
        <v>6555.7820166031333</v>
      </c>
      <c r="G6" s="1">
        <v>17162.214412303634</v>
      </c>
      <c r="H6" s="1">
        <v>17037.957713156044</v>
      </c>
      <c r="I6" s="1">
        <v>14861.523288993296</v>
      </c>
      <c r="J6" s="1">
        <v>17818.552584587611</v>
      </c>
      <c r="K6" s="1">
        <v>16040.590208820533</v>
      </c>
      <c r="L6" s="1">
        <v>13104.938783359812</v>
      </c>
      <c r="M6" s="1">
        <v>10899.400527810481</v>
      </c>
      <c r="N6" s="1">
        <v>18962.664941839404</v>
      </c>
      <c r="O6" s="1">
        <v>16924.519284659065</v>
      </c>
      <c r="P6" s="1">
        <v>11260.45226262986</v>
      </c>
      <c r="Q6" s="1">
        <v>13478.309472727371</v>
      </c>
      <c r="R6" s="1">
        <v>11362.880600119735</v>
      </c>
    </row>
    <row r="7" spans="1:18" ht="11.25" customHeight="1" x14ac:dyDescent="0.25">
      <c r="A7" s="61" t="s">
        <v>6</v>
      </c>
      <c r="B7" s="62" t="s">
        <v>7</v>
      </c>
      <c r="C7" s="1">
        <v>35910.444614802851</v>
      </c>
      <c r="D7" s="1">
        <v>33447.991300514215</v>
      </c>
      <c r="E7" s="1">
        <v>35752.121752955296</v>
      </c>
      <c r="F7" s="1">
        <v>36805.601371960081</v>
      </c>
      <c r="G7" s="1">
        <v>37055.403052970534</v>
      </c>
      <c r="H7" s="1">
        <v>33356.06886380136</v>
      </c>
      <c r="I7" s="1">
        <v>31390.199202597072</v>
      </c>
      <c r="J7" s="1">
        <v>34696.614447032487</v>
      </c>
      <c r="K7" s="1">
        <v>27173.604195688935</v>
      </c>
      <c r="L7" s="1">
        <v>19554.427283061563</v>
      </c>
      <c r="M7" s="1">
        <v>15092.672542950719</v>
      </c>
      <c r="N7" s="1">
        <v>16999.430221508395</v>
      </c>
      <c r="O7" s="1">
        <v>22326.173624983338</v>
      </c>
      <c r="P7" s="1">
        <v>5043.3992100179285</v>
      </c>
      <c r="Q7" s="1">
        <v>8679.7384511824384</v>
      </c>
      <c r="R7" s="1">
        <v>1062.1688732067087</v>
      </c>
    </row>
    <row r="8" spans="1:18" ht="11.25" customHeight="1" x14ac:dyDescent="0.25">
      <c r="A8" s="61" t="s">
        <v>8</v>
      </c>
      <c r="B8" s="62" t="s">
        <v>9</v>
      </c>
      <c r="C8" s="1">
        <v>515176.53705324867</v>
      </c>
      <c r="D8" s="1">
        <v>523932.93908066233</v>
      </c>
      <c r="E8" s="1">
        <v>530938.61611638567</v>
      </c>
      <c r="F8" s="1">
        <v>566388.99437088601</v>
      </c>
      <c r="G8" s="1">
        <v>534824.51960673323</v>
      </c>
      <c r="H8" s="1">
        <v>519426.82115347008</v>
      </c>
      <c r="I8" s="1">
        <v>551623.49828350614</v>
      </c>
      <c r="J8" s="1">
        <v>536694.88483388524</v>
      </c>
      <c r="K8" s="1">
        <v>475871.35009836068</v>
      </c>
      <c r="L8" s="1">
        <v>432181.53479090065</v>
      </c>
      <c r="M8" s="1">
        <v>444301.72051675286</v>
      </c>
      <c r="N8" s="1">
        <v>434160.88998045702</v>
      </c>
      <c r="O8" s="1">
        <v>479920.05627829686</v>
      </c>
      <c r="P8" s="1">
        <v>487191.07603889704</v>
      </c>
      <c r="Q8" s="1">
        <v>424602.37905499362</v>
      </c>
      <c r="R8" s="1">
        <v>419293.07390880148</v>
      </c>
    </row>
    <row r="9" spans="1:18" ht="11.25" customHeight="1" x14ac:dyDescent="0.25">
      <c r="A9" s="61" t="s">
        <v>10</v>
      </c>
      <c r="B9" s="62" t="s">
        <v>11</v>
      </c>
      <c r="C9" s="1">
        <v>6710.6627126304065</v>
      </c>
      <c r="D9" s="1">
        <v>5007.6192035459517</v>
      </c>
      <c r="E9" s="1">
        <v>6374.6240887888198</v>
      </c>
      <c r="F9" s="1">
        <v>5299.0772643832679</v>
      </c>
      <c r="G9" s="1">
        <v>6508.475441989417</v>
      </c>
      <c r="H9" s="1">
        <v>6812.9982409330105</v>
      </c>
      <c r="I9" s="1">
        <v>6664.8012234544076</v>
      </c>
      <c r="J9" s="1">
        <v>7277.6960308469161</v>
      </c>
      <c r="K9" s="1">
        <v>5817.6630173266212</v>
      </c>
      <c r="L9" s="1">
        <v>4733.6581210491004</v>
      </c>
      <c r="M9" s="1">
        <v>3689.4602179217241</v>
      </c>
      <c r="N9" s="1">
        <v>6269.7558686529746</v>
      </c>
      <c r="O9" s="1">
        <v>6217.8782529852897</v>
      </c>
      <c r="P9" s="1">
        <v>4637.60402141943</v>
      </c>
      <c r="Q9" s="1">
        <v>5028.4135212423062</v>
      </c>
      <c r="R9" s="1">
        <v>4964.520417986032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2.857491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34.289892000000002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222.6577867652168</v>
      </c>
      <c r="D11" s="2">
        <v>191.74263509088053</v>
      </c>
      <c r="E11" s="2">
        <v>140.65547314967992</v>
      </c>
      <c r="F11" s="2">
        <v>133.98256345139984</v>
      </c>
      <c r="G11" s="2">
        <v>82.430659173962098</v>
      </c>
      <c r="H11" s="2">
        <v>54.869756109446769</v>
      </c>
      <c r="I11" s="2">
        <v>37.090819750679501</v>
      </c>
      <c r="J11" s="2">
        <v>118.73248316351943</v>
      </c>
      <c r="K11" s="2">
        <v>48.382078416120152</v>
      </c>
      <c r="L11" s="2">
        <v>51.968398349160125</v>
      </c>
      <c r="M11" s="2">
        <v>36.594038501145789</v>
      </c>
      <c r="N11" s="2">
        <v>30.409789272760889</v>
      </c>
      <c r="O11" s="2">
        <v>21.185494989026488</v>
      </c>
      <c r="P11" s="2">
        <v>15.109036400082683</v>
      </c>
      <c r="Q11" s="2">
        <v>18.190680010965401</v>
      </c>
      <c r="R11" s="2">
        <v>15.19432897866194</v>
      </c>
    </row>
    <row r="12" spans="1:18" ht="11.25" customHeight="1" x14ac:dyDescent="0.25">
      <c r="A12" s="61" t="s">
        <v>14</v>
      </c>
      <c r="B12" s="62" t="s">
        <v>15</v>
      </c>
      <c r="C12" s="1">
        <v>222.6577867652168</v>
      </c>
      <c r="D12" s="1">
        <v>191.74263509088053</v>
      </c>
      <c r="E12" s="1">
        <v>140.65547314967992</v>
      </c>
      <c r="F12" s="1">
        <v>133.98256345139984</v>
      </c>
      <c r="G12" s="1">
        <v>82.430659173962098</v>
      </c>
      <c r="H12" s="1">
        <v>54.869756109446769</v>
      </c>
      <c r="I12" s="1">
        <v>37.090819750679501</v>
      </c>
      <c r="J12" s="1">
        <v>118.73248316351943</v>
      </c>
      <c r="K12" s="1">
        <v>48.382078416120152</v>
      </c>
      <c r="L12" s="1">
        <v>51.968398349160125</v>
      </c>
      <c r="M12" s="1">
        <v>36.594038501145789</v>
      </c>
      <c r="N12" s="1">
        <v>30.409789272760889</v>
      </c>
      <c r="O12" s="1">
        <v>21.185494989026488</v>
      </c>
      <c r="P12" s="1">
        <v>15.109036400082683</v>
      </c>
      <c r="Q12" s="1">
        <v>18.190680010965401</v>
      </c>
      <c r="R12" s="1">
        <v>15.19432897866194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42.609615453849095</v>
      </c>
      <c r="D14" s="2">
        <v>39.531279345048006</v>
      </c>
      <c r="E14" s="2">
        <v>288.88565658555603</v>
      </c>
      <c r="F14" s="2">
        <v>282.80205259437605</v>
      </c>
      <c r="G14" s="2">
        <v>237.18946680651601</v>
      </c>
      <c r="H14" s="2">
        <v>231.21844037970112</v>
      </c>
      <c r="I14" s="2">
        <v>121.63457572524003</v>
      </c>
      <c r="J14" s="2">
        <v>106.43098863718802</v>
      </c>
      <c r="K14" s="2">
        <v>45.613126387476008</v>
      </c>
      <c r="L14" s="2">
        <v>39.531414494952003</v>
      </c>
      <c r="M14" s="2">
        <v>36.476423585176136</v>
      </c>
      <c r="N14" s="2">
        <v>9.1224079734226002</v>
      </c>
      <c r="O14" s="2">
        <v>9.1215784015862962</v>
      </c>
      <c r="P14" s="2">
        <v>9.1190856741135793</v>
      </c>
      <c r="Q14" s="2">
        <v>15.179800446365817</v>
      </c>
      <c r="R14" s="2">
        <v>18.238316335345576</v>
      </c>
    </row>
    <row r="15" spans="1:18" ht="11.25" customHeight="1" x14ac:dyDescent="0.25">
      <c r="A15" s="63" t="s">
        <v>131</v>
      </c>
      <c r="B15" s="57" t="s">
        <v>132</v>
      </c>
      <c r="C15" s="3">
        <v>358373.30751635937</v>
      </c>
      <c r="D15" s="3">
        <v>376078.37403918523</v>
      </c>
      <c r="E15" s="3">
        <v>374594.3385223315</v>
      </c>
      <c r="F15" s="3">
        <v>379159.97416521935</v>
      </c>
      <c r="G15" s="3">
        <v>373495.56172731152</v>
      </c>
      <c r="H15" s="3">
        <v>366328.7629359017</v>
      </c>
      <c r="I15" s="3">
        <v>365864.42963278532</v>
      </c>
      <c r="J15" s="3">
        <v>372045.15626026574</v>
      </c>
      <c r="K15" s="3">
        <v>359395.03799776855</v>
      </c>
      <c r="L15" s="3">
        <v>343578.29290672013</v>
      </c>
      <c r="M15" s="3">
        <v>340098.35100732639</v>
      </c>
      <c r="N15" s="3">
        <v>357155.47242782469</v>
      </c>
      <c r="O15" s="3">
        <v>360384.08126776485</v>
      </c>
      <c r="P15" s="3">
        <v>342262.36766410974</v>
      </c>
      <c r="Q15" s="3">
        <v>332163.68453320605</v>
      </c>
      <c r="R15" s="3">
        <v>328217.25680558314</v>
      </c>
    </row>
    <row r="16" spans="1:18" ht="11.25" customHeight="1" x14ac:dyDescent="0.25">
      <c r="A16" s="59" t="s">
        <v>20</v>
      </c>
      <c r="B16" s="60" t="s">
        <v>21</v>
      </c>
      <c r="C16" s="2">
        <v>346705.05395188916</v>
      </c>
      <c r="D16" s="2">
        <v>361337.72695538396</v>
      </c>
      <c r="E16" s="2">
        <v>358859.70327711641</v>
      </c>
      <c r="F16" s="2">
        <v>362350.37982451508</v>
      </c>
      <c r="G16" s="2">
        <v>358409.37893234537</v>
      </c>
      <c r="H16" s="2">
        <v>351848.98421821086</v>
      </c>
      <c r="I16" s="2">
        <v>348689.60078384058</v>
      </c>
      <c r="J16" s="2">
        <v>353010.43027713313</v>
      </c>
      <c r="K16" s="2">
        <v>341807.77163161727</v>
      </c>
      <c r="L16" s="2">
        <v>327803.41847491782</v>
      </c>
      <c r="M16" s="2">
        <v>322840.50787734939</v>
      </c>
      <c r="N16" s="2">
        <v>342344.23176009557</v>
      </c>
      <c r="O16" s="2">
        <v>346920.26045786386</v>
      </c>
      <c r="P16" s="2">
        <v>328587.3872111013</v>
      </c>
      <c r="Q16" s="2">
        <v>318940.08720442338</v>
      </c>
      <c r="R16" s="2">
        <v>316075.06920625671</v>
      </c>
    </row>
    <row r="17" spans="1:18" ht="11.25" customHeight="1" x14ac:dyDescent="0.25">
      <c r="A17" s="64" t="s">
        <v>23</v>
      </c>
      <c r="B17" s="60" t="s">
        <v>24</v>
      </c>
      <c r="C17" s="2">
        <v>8805.6535644702071</v>
      </c>
      <c r="D17" s="2">
        <v>11692.529920057681</v>
      </c>
      <c r="E17" s="2">
        <v>12729.799966971599</v>
      </c>
      <c r="F17" s="2">
        <v>13453.490265363358</v>
      </c>
      <c r="G17" s="2">
        <v>11900.071145173681</v>
      </c>
      <c r="H17" s="2">
        <v>10027.759913558788</v>
      </c>
      <c r="I17" s="2">
        <v>12051.754270199279</v>
      </c>
      <c r="J17" s="2">
        <v>13040.526209490001</v>
      </c>
      <c r="K17" s="2">
        <v>11776.448257709759</v>
      </c>
      <c r="L17" s="2">
        <v>10911.875880642478</v>
      </c>
      <c r="M17" s="2">
        <v>12924.937256903504</v>
      </c>
      <c r="N17" s="2">
        <v>11480.618781613615</v>
      </c>
      <c r="O17" s="2">
        <v>9631.204583783534</v>
      </c>
      <c r="P17" s="2">
        <v>8547.3374086253989</v>
      </c>
      <c r="Q17" s="2">
        <v>8717.5760034708783</v>
      </c>
      <c r="R17" s="2">
        <v>8316.7054083305102</v>
      </c>
    </row>
    <row r="18" spans="1:18" ht="11.25" customHeight="1" x14ac:dyDescent="0.25">
      <c r="A18" s="65" t="s">
        <v>133</v>
      </c>
      <c r="B18" s="60" t="s">
        <v>22</v>
      </c>
      <c r="C18" s="2">
        <v>2862.6000000000095</v>
      </c>
      <c r="D18" s="2">
        <v>3048.1171637436</v>
      </c>
      <c r="E18" s="2">
        <v>3004.8352782434995</v>
      </c>
      <c r="F18" s="2">
        <v>3353.8702927742997</v>
      </c>
      <c r="G18" s="2">
        <v>3186.1116497925004</v>
      </c>
      <c r="H18" s="2">
        <v>4449.8988041321436</v>
      </c>
      <c r="I18" s="2">
        <v>5123.0745787454998</v>
      </c>
      <c r="J18" s="2">
        <v>5994.199773642601</v>
      </c>
      <c r="K18" s="2">
        <v>5740.6975820415009</v>
      </c>
      <c r="L18" s="2">
        <v>4797.3160327598998</v>
      </c>
      <c r="M18" s="2">
        <v>4284.1460056319038</v>
      </c>
      <c r="N18" s="2">
        <v>3233.1018861153975</v>
      </c>
      <c r="O18" s="2">
        <v>3773.2562261174326</v>
      </c>
      <c r="P18" s="2">
        <v>5089.4830443829824</v>
      </c>
      <c r="Q18" s="2">
        <v>4486.9413253118137</v>
      </c>
      <c r="R18" s="2">
        <v>3806.4023269155609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2.2337825666400004</v>
      </c>
      <c r="G19" s="2">
        <v>0</v>
      </c>
      <c r="H19" s="2">
        <v>2.1199999999999917</v>
      </c>
      <c r="I19" s="2">
        <v>0</v>
      </c>
      <c r="J19" s="2">
        <v>0</v>
      </c>
      <c r="K19" s="2">
        <v>70.120526400000003</v>
      </c>
      <c r="L19" s="2">
        <v>65.682518400000006</v>
      </c>
      <c r="M19" s="2">
        <v>48.75986744162423</v>
      </c>
      <c r="N19" s="2">
        <v>97.519999999999868</v>
      </c>
      <c r="O19" s="2">
        <v>59.36000000000017</v>
      </c>
      <c r="P19" s="2">
        <v>38.160000000000011</v>
      </c>
      <c r="Q19" s="2">
        <v>19.080000000000013</v>
      </c>
      <c r="R19" s="2">
        <v>19.07986408038246</v>
      </c>
    </row>
    <row r="20" spans="1:18" ht="11.25" customHeight="1" x14ac:dyDescent="0.25">
      <c r="A20" s="56" t="s">
        <v>27</v>
      </c>
      <c r="B20" s="57" t="s">
        <v>28</v>
      </c>
      <c r="C20" s="3">
        <v>9866.3251132235418</v>
      </c>
      <c r="D20" s="3">
        <v>9472.6362933025212</v>
      </c>
      <c r="E20" s="3">
        <v>9215.6384852316023</v>
      </c>
      <c r="F20" s="3">
        <v>11137.4197236</v>
      </c>
      <c r="G20" s="3">
        <v>11365.1611638678</v>
      </c>
      <c r="H20" s="3">
        <v>10537.920693510778</v>
      </c>
      <c r="I20" s="3">
        <v>9735.3263214165599</v>
      </c>
      <c r="J20" s="3">
        <v>12128.264988859441</v>
      </c>
      <c r="K20" s="3">
        <v>11101.927144411078</v>
      </c>
      <c r="L20" s="3">
        <v>8650.491868915562</v>
      </c>
      <c r="M20" s="3">
        <v>12038.360209603439</v>
      </c>
      <c r="N20" s="3">
        <v>12585.744154474512</v>
      </c>
      <c r="O20" s="3">
        <v>11139.43051448537</v>
      </c>
      <c r="P20" s="3">
        <v>13548.94953528481</v>
      </c>
      <c r="Q20" s="3">
        <v>13524.906999999985</v>
      </c>
      <c r="R20" s="3">
        <v>10731.202369840186</v>
      </c>
    </row>
    <row r="21" spans="1:18" ht="11.25" customHeight="1" x14ac:dyDescent="0.25">
      <c r="A21" s="53" t="s">
        <v>29</v>
      </c>
      <c r="B21" s="54" t="s">
        <v>30</v>
      </c>
      <c r="C21" s="80">
        <v>137170.659304478</v>
      </c>
      <c r="D21" s="80">
        <v>136455.28353870008</v>
      </c>
      <c r="E21" s="80">
        <v>133961.96670136385</v>
      </c>
      <c r="F21" s="80">
        <v>124136.26581867247</v>
      </c>
      <c r="G21" s="80">
        <v>113129.43086797584</v>
      </c>
      <c r="H21" s="80">
        <v>109825.97118630463</v>
      </c>
      <c r="I21" s="80">
        <v>102983.211184246</v>
      </c>
      <c r="J21" s="80">
        <v>89232.728365350806</v>
      </c>
      <c r="K21" s="80">
        <v>83259.768091911596</v>
      </c>
      <c r="L21" s="80">
        <v>76584.4195051758</v>
      </c>
      <c r="M21" s="80">
        <v>68905.206059948221</v>
      </c>
      <c r="N21" s="80">
        <v>57917.793672887645</v>
      </c>
      <c r="O21" s="80">
        <v>56914.886141294352</v>
      </c>
      <c r="P21" s="80">
        <v>44903.028271671385</v>
      </c>
      <c r="Q21" s="80">
        <v>43256.664272008951</v>
      </c>
      <c r="R21" s="80">
        <v>44778.532109930915</v>
      </c>
    </row>
    <row r="22" spans="1:18" ht="11.25" customHeight="1" x14ac:dyDescent="0.25">
      <c r="A22" s="56" t="s">
        <v>134</v>
      </c>
      <c r="B22" s="57" t="s">
        <v>135</v>
      </c>
      <c r="C22" s="3">
        <v>6.157226489303306</v>
      </c>
      <c r="D22" s="3">
        <v>6.1404880749843151</v>
      </c>
      <c r="E22" s="3">
        <v>3.069446117145985</v>
      </c>
      <c r="F22" s="3">
        <v>3.0719626351546094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6.157226489303306</v>
      </c>
      <c r="D23" s="2">
        <v>6.1404880749843151</v>
      </c>
      <c r="E23" s="2">
        <v>3.069446117145985</v>
      </c>
      <c r="F23" s="2">
        <v>3.0719626351546094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6.157226489303306</v>
      </c>
      <c r="D24" s="1">
        <v>6.1404880749843151</v>
      </c>
      <c r="E24" s="1">
        <v>3.069446117145985</v>
      </c>
      <c r="F24" s="1">
        <v>3.0719626351546094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137164.5020779887</v>
      </c>
      <c r="D30" s="3">
        <v>136449.14305062508</v>
      </c>
      <c r="E30" s="3">
        <v>133958.8972552467</v>
      </c>
      <c r="F30" s="3">
        <v>124133.19385603731</v>
      </c>
      <c r="G30" s="3">
        <v>113129.43086797584</v>
      </c>
      <c r="H30" s="3">
        <v>109825.97118630463</v>
      </c>
      <c r="I30" s="3">
        <v>102983.211184246</v>
      </c>
      <c r="J30" s="3">
        <v>89232.728365350806</v>
      </c>
      <c r="K30" s="3">
        <v>83259.768091911596</v>
      </c>
      <c r="L30" s="3">
        <v>76584.4195051758</v>
      </c>
      <c r="M30" s="3">
        <v>68905.206059948221</v>
      </c>
      <c r="N30" s="3">
        <v>57917.793672887645</v>
      </c>
      <c r="O30" s="3">
        <v>56914.886141294352</v>
      </c>
      <c r="P30" s="3">
        <v>44903.028271671385</v>
      </c>
      <c r="Q30" s="3">
        <v>43256.664272008951</v>
      </c>
      <c r="R30" s="3">
        <v>44778.532109930915</v>
      </c>
    </row>
    <row r="31" spans="1:18" ht="11.25" customHeight="1" x14ac:dyDescent="0.25">
      <c r="A31" s="59" t="s">
        <v>142</v>
      </c>
      <c r="B31" s="60" t="s">
        <v>143</v>
      </c>
      <c r="C31" s="2">
        <v>5923.6984545202959</v>
      </c>
      <c r="D31" s="2">
        <v>4303.8303339294725</v>
      </c>
      <c r="E31" s="2">
        <v>4426.6122967518731</v>
      </c>
      <c r="F31" s="2">
        <v>4221.8430018609606</v>
      </c>
      <c r="G31" s="2">
        <v>5244.729998412673</v>
      </c>
      <c r="H31" s="2">
        <v>5141.9416565886704</v>
      </c>
      <c r="I31" s="2">
        <v>3831.4145552486425</v>
      </c>
      <c r="J31" s="2">
        <v>4225.3866206208004</v>
      </c>
      <c r="K31" s="2">
        <v>4010.706043043328</v>
      </c>
      <c r="L31" s="2">
        <v>3687.442609464576</v>
      </c>
      <c r="M31" s="2">
        <v>4287.8508165941021</v>
      </c>
      <c r="N31" s="2">
        <v>4708.4537013231666</v>
      </c>
      <c r="O31" s="2">
        <v>4518.7986097220546</v>
      </c>
      <c r="P31" s="2">
        <v>4145.4076352778648</v>
      </c>
      <c r="Q31" s="2">
        <v>4509.1044383326753</v>
      </c>
      <c r="R31" s="2">
        <v>4003.6472596513631</v>
      </c>
    </row>
    <row r="32" spans="1:18" ht="11.25" customHeight="1" x14ac:dyDescent="0.25">
      <c r="A32" s="61" t="s">
        <v>144</v>
      </c>
      <c r="B32" s="62" t="s">
        <v>41</v>
      </c>
      <c r="C32" s="1">
        <v>5893.2064545202957</v>
      </c>
      <c r="D32" s="1">
        <v>4279.3291803294724</v>
      </c>
      <c r="E32" s="1">
        <v>4399.2741674718727</v>
      </c>
      <c r="F32" s="1">
        <v>4194.4867933086725</v>
      </c>
      <c r="G32" s="1">
        <v>5223.3376543441927</v>
      </c>
      <c r="H32" s="1">
        <v>5114.4753575719278</v>
      </c>
      <c r="I32" s="1">
        <v>3804.0764259686425</v>
      </c>
      <c r="J32" s="1">
        <v>4207.0752321408008</v>
      </c>
      <c r="K32" s="1">
        <v>4010.706043043328</v>
      </c>
      <c r="L32" s="1">
        <v>3687.442609464576</v>
      </c>
      <c r="M32" s="1">
        <v>4287.8508165941021</v>
      </c>
      <c r="N32" s="1">
        <v>4708.4537013231666</v>
      </c>
      <c r="O32" s="1">
        <v>4518.7986097220546</v>
      </c>
      <c r="P32" s="1">
        <v>4145.4076352778648</v>
      </c>
      <c r="Q32" s="1">
        <v>4509.1044383326753</v>
      </c>
      <c r="R32" s="1">
        <v>4003.6472596513631</v>
      </c>
    </row>
    <row r="33" spans="1:18" ht="11.25" customHeight="1" x14ac:dyDescent="0.25">
      <c r="A33" s="61" t="s">
        <v>42</v>
      </c>
      <c r="B33" s="62" t="s">
        <v>43</v>
      </c>
      <c r="C33" s="1">
        <v>30.491999999999877</v>
      </c>
      <c r="D33" s="1">
        <v>24.501153600000002</v>
      </c>
      <c r="E33" s="1">
        <v>27.338129280000004</v>
      </c>
      <c r="F33" s="1">
        <v>27.356208552288006</v>
      </c>
      <c r="G33" s="1">
        <v>21.392344068480007</v>
      </c>
      <c r="H33" s="1">
        <v>27.466299016741939</v>
      </c>
      <c r="I33" s="1">
        <v>27.338129280000004</v>
      </c>
      <c r="J33" s="1">
        <v>18.311388480000002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139.32480488458748</v>
      </c>
      <c r="D34" s="2">
        <v>107.37368701794003</v>
      </c>
      <c r="E34" s="2">
        <v>139.36077177793203</v>
      </c>
      <c r="F34" s="2">
        <v>104.59290665127602</v>
      </c>
      <c r="G34" s="2">
        <v>133.71062911668002</v>
      </c>
      <c r="H34" s="2">
        <v>110.55122383932677</v>
      </c>
      <c r="I34" s="2">
        <v>133.94279672258403</v>
      </c>
      <c r="J34" s="2">
        <v>514.10774065550402</v>
      </c>
      <c r="K34" s="2">
        <v>101.97618646129202</v>
      </c>
      <c r="L34" s="2">
        <v>139.75488606387603</v>
      </c>
      <c r="M34" s="2">
        <v>174.02980411833033</v>
      </c>
      <c r="N34" s="2">
        <v>265.96659963979744</v>
      </c>
      <c r="O34" s="2">
        <v>364.84414554250969</v>
      </c>
      <c r="P34" s="2">
        <v>283.6345427687757</v>
      </c>
      <c r="Q34" s="2">
        <v>274.73737647231201</v>
      </c>
      <c r="R34" s="2">
        <v>246.59478269877206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3.0103092000000005</v>
      </c>
      <c r="E38" s="2">
        <v>3.0103092000000005</v>
      </c>
      <c r="F38" s="2">
        <v>12.342267720000002</v>
      </c>
      <c r="G38" s="2">
        <v>6.0206184000000009</v>
      </c>
      <c r="H38" s="2">
        <v>0</v>
      </c>
      <c r="I38" s="2">
        <v>9.3319585200000024</v>
      </c>
      <c r="J38" s="2">
        <v>18.663826730724004</v>
      </c>
      <c r="K38" s="2">
        <v>15.352546816908003</v>
      </c>
      <c r="L38" s="2">
        <v>12.342297823092002</v>
      </c>
      <c r="M38" s="2">
        <v>21.641910731003936</v>
      </c>
      <c r="N38" s="2">
        <v>12.366791863746606</v>
      </c>
      <c r="O38" s="2">
        <v>9.2751032148022627</v>
      </c>
      <c r="P38" s="2">
        <v>15.458500484604947</v>
      </c>
      <c r="Q38" s="2">
        <v>15.458503788043378</v>
      </c>
      <c r="R38" s="2">
        <v>9.2751001838254332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3.0103092000000005</v>
      </c>
      <c r="E41" s="1">
        <v>3.0103092000000005</v>
      </c>
      <c r="F41" s="1">
        <v>12.342267720000002</v>
      </c>
      <c r="G41" s="1">
        <v>6.0206184000000009</v>
      </c>
      <c r="H41" s="1">
        <v>0</v>
      </c>
      <c r="I41" s="1">
        <v>9.3319585200000024</v>
      </c>
      <c r="J41" s="1">
        <v>18.663826730724004</v>
      </c>
      <c r="K41" s="1">
        <v>15.352546816908003</v>
      </c>
      <c r="L41" s="1">
        <v>12.342297823092002</v>
      </c>
      <c r="M41" s="1">
        <v>21.641910731003936</v>
      </c>
      <c r="N41" s="1">
        <v>12.366791863746606</v>
      </c>
      <c r="O41" s="1">
        <v>9.2751032148022627</v>
      </c>
      <c r="P41" s="1">
        <v>15.458500484604947</v>
      </c>
      <c r="Q41" s="1">
        <v>15.458503788043378</v>
      </c>
      <c r="R41" s="1">
        <v>9.2751001838254332</v>
      </c>
    </row>
    <row r="42" spans="1:18" ht="11.25" customHeight="1" x14ac:dyDescent="0.25">
      <c r="A42" s="64" t="s">
        <v>55</v>
      </c>
      <c r="B42" s="60" t="s">
        <v>56</v>
      </c>
      <c r="C42" s="2">
        <v>328.97038302454854</v>
      </c>
      <c r="D42" s="2">
        <v>255.02740281529202</v>
      </c>
      <c r="E42" s="2">
        <v>67.823259929244017</v>
      </c>
      <c r="F42" s="2">
        <v>67.823167861512005</v>
      </c>
      <c r="G42" s="2">
        <v>67.823167861512005</v>
      </c>
      <c r="H42" s="2">
        <v>19.351200000000059</v>
      </c>
      <c r="I42" s="2">
        <v>35.599553729244001</v>
      </c>
      <c r="J42" s="2">
        <v>22.710009870756</v>
      </c>
      <c r="K42" s="2">
        <v>193.64919101848801</v>
      </c>
      <c r="L42" s="2">
        <v>319.16819897848802</v>
      </c>
      <c r="M42" s="2">
        <v>206.4128503257935</v>
      </c>
      <c r="N42" s="2">
        <v>196.73711060722366</v>
      </c>
      <c r="O42" s="2">
        <v>129.00799521138686</v>
      </c>
      <c r="P42" s="2">
        <v>125.78280492891997</v>
      </c>
      <c r="Q42" s="2">
        <v>32.251999999999995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9250.1987443627768</v>
      </c>
      <c r="D43" s="2">
        <v>9521.048267773378</v>
      </c>
      <c r="E43" s="2">
        <v>9012.0894211427039</v>
      </c>
      <c r="F43" s="2">
        <v>9160.7598740221201</v>
      </c>
      <c r="G43" s="2">
        <v>5846.076309854664</v>
      </c>
      <c r="H43" s="2">
        <v>6133.1842659444937</v>
      </c>
      <c r="I43" s="2">
        <v>10797.056553296989</v>
      </c>
      <c r="J43" s="2">
        <v>10534.567941119663</v>
      </c>
      <c r="K43" s="2">
        <v>8451.9963217053028</v>
      </c>
      <c r="L43" s="2">
        <v>8814.9032810205154</v>
      </c>
      <c r="M43" s="2">
        <v>9446.9352275920919</v>
      </c>
      <c r="N43" s="2">
        <v>8077.2702066882766</v>
      </c>
      <c r="O43" s="2">
        <v>7995.9092155994422</v>
      </c>
      <c r="P43" s="2">
        <v>7372.5054740608848</v>
      </c>
      <c r="Q43" s="2">
        <v>7735.7432539923857</v>
      </c>
      <c r="R43" s="2">
        <v>6369.7846114651875</v>
      </c>
    </row>
    <row r="44" spans="1:18" ht="11.25" customHeight="1" x14ac:dyDescent="0.25">
      <c r="A44" s="59" t="s">
        <v>149</v>
      </c>
      <c r="B44" s="60" t="s">
        <v>59</v>
      </c>
      <c r="C44" s="2">
        <v>114991.66634050943</v>
      </c>
      <c r="D44" s="2">
        <v>115571.28927783415</v>
      </c>
      <c r="E44" s="2">
        <v>113694.12225377909</v>
      </c>
      <c r="F44" s="2">
        <v>104765.78485987426</v>
      </c>
      <c r="G44" s="2">
        <v>82938.480543774727</v>
      </c>
      <c r="H44" s="2">
        <v>80892.294260590788</v>
      </c>
      <c r="I44" s="2">
        <v>69043.940873136075</v>
      </c>
      <c r="J44" s="2">
        <v>54294.377375906442</v>
      </c>
      <c r="K44" s="2">
        <v>51354.104141171898</v>
      </c>
      <c r="L44" s="2">
        <v>47288.47743486736</v>
      </c>
      <c r="M44" s="2">
        <v>36950.767140424556</v>
      </c>
      <c r="N44" s="2">
        <v>29195.278210283199</v>
      </c>
      <c r="O44" s="2">
        <v>27737.069563703557</v>
      </c>
      <c r="P44" s="2">
        <v>21405.742083635178</v>
      </c>
      <c r="Q44" s="2">
        <v>19393.345281382586</v>
      </c>
      <c r="R44" s="2">
        <v>20096.132126855438</v>
      </c>
    </row>
    <row r="45" spans="1:18" ht="11.25" customHeight="1" x14ac:dyDescent="0.25">
      <c r="A45" s="59" t="s">
        <v>150</v>
      </c>
      <c r="B45" s="60" t="s">
        <v>151</v>
      </c>
      <c r="C45" s="2">
        <v>6530.6433506870853</v>
      </c>
      <c r="D45" s="2">
        <v>6687.5637720548521</v>
      </c>
      <c r="E45" s="2">
        <v>6615.8789426658732</v>
      </c>
      <c r="F45" s="2">
        <v>5800.0477780472038</v>
      </c>
      <c r="G45" s="2">
        <v>18892.58960055557</v>
      </c>
      <c r="H45" s="2">
        <v>17528.648579341338</v>
      </c>
      <c r="I45" s="2">
        <v>19131.924893592455</v>
      </c>
      <c r="J45" s="2">
        <v>19622.914850446923</v>
      </c>
      <c r="K45" s="2">
        <v>19131.983661694394</v>
      </c>
      <c r="L45" s="2">
        <v>16322.3307969579</v>
      </c>
      <c r="M45" s="2">
        <v>17817.568310162344</v>
      </c>
      <c r="N45" s="2">
        <v>15461.721052482235</v>
      </c>
      <c r="O45" s="2">
        <v>16159.981508300603</v>
      </c>
      <c r="P45" s="2">
        <v>11554.49723051516</v>
      </c>
      <c r="Q45" s="2">
        <v>11296.023418040946</v>
      </c>
      <c r="R45" s="2">
        <v>14053.09822907632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4047.4987628528165</v>
      </c>
      <c r="D48" s="1">
        <v>3662.1860734923121</v>
      </c>
      <c r="E48" s="1">
        <v>2940.8180886836285</v>
      </c>
      <c r="F48" s="1">
        <v>292.599677309904</v>
      </c>
      <c r="G48" s="1">
        <v>1422.7914590469002</v>
      </c>
      <c r="H48" s="1">
        <v>296.57178116117507</v>
      </c>
      <c r="I48" s="1">
        <v>145.28614680000001</v>
      </c>
      <c r="J48" s="1">
        <v>185.49023615463602</v>
      </c>
      <c r="K48" s="1">
        <v>6.4196880149520013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1553.759699297553</v>
      </c>
      <c r="D49" s="1">
        <v>1927.9369313100001</v>
      </c>
      <c r="E49" s="1">
        <v>1869.0064862039999</v>
      </c>
      <c r="F49" s="1">
        <v>2367.6338487906</v>
      </c>
      <c r="G49" s="1">
        <v>3726.8647570206003</v>
      </c>
      <c r="H49" s="1">
        <v>4103.5352524428145</v>
      </c>
      <c r="I49" s="1">
        <v>3848.5339071309004</v>
      </c>
      <c r="J49" s="1">
        <v>3978.6382890306004</v>
      </c>
      <c r="K49" s="1">
        <v>4550.0079835781999</v>
      </c>
      <c r="L49" s="1">
        <v>5986.4895689625009</v>
      </c>
      <c r="M49" s="1">
        <v>3474.2211038788118</v>
      </c>
      <c r="N49" s="1">
        <v>3084.8013596390847</v>
      </c>
      <c r="O49" s="1">
        <v>3831.6548346276913</v>
      </c>
      <c r="P49" s="1">
        <v>2253.973205363649</v>
      </c>
      <c r="Q49" s="1">
        <v>2182.6347428074805</v>
      </c>
      <c r="R49" s="1">
        <v>4447.5725104010726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929.38488853671481</v>
      </c>
      <c r="D51" s="1">
        <v>1097.4407672525401</v>
      </c>
      <c r="E51" s="1">
        <v>1806.0543677782441</v>
      </c>
      <c r="F51" s="1">
        <v>3139.8142519467001</v>
      </c>
      <c r="G51" s="1">
        <v>13742.933384488069</v>
      </c>
      <c r="H51" s="1">
        <v>13128.541545737349</v>
      </c>
      <c r="I51" s="1">
        <v>15138.104839661559</v>
      </c>
      <c r="J51" s="1">
        <v>15458.786325261684</v>
      </c>
      <c r="K51" s="1">
        <v>14575.555990101242</v>
      </c>
      <c r="L51" s="1">
        <v>10335.841227995401</v>
      </c>
      <c r="M51" s="1">
        <v>14343.347206283534</v>
      </c>
      <c r="N51" s="1">
        <v>12376.91969284315</v>
      </c>
      <c r="O51" s="1">
        <v>12328.326673672909</v>
      </c>
      <c r="P51" s="1">
        <v>9300.5240251515097</v>
      </c>
      <c r="Q51" s="1">
        <v>9113.3886752334656</v>
      </c>
      <c r="R51" s="1">
        <v>9605.5257186752478</v>
      </c>
    </row>
    <row r="52" spans="1:18" ht="11.25" customHeight="1" x14ac:dyDescent="0.25">
      <c r="A52" s="53" t="s">
        <v>72</v>
      </c>
      <c r="B52" s="54" t="s">
        <v>73</v>
      </c>
      <c r="C52" s="80">
        <v>314594.90585827915</v>
      </c>
      <c r="D52" s="80">
        <v>318592.70089746232</v>
      </c>
      <c r="E52" s="80">
        <v>334237.87679473922</v>
      </c>
      <c r="F52" s="80">
        <v>357003.30975367426</v>
      </c>
      <c r="G52" s="80">
        <v>381221.21961247869</v>
      </c>
      <c r="H52" s="80">
        <v>398652.69416150695</v>
      </c>
      <c r="I52" s="80">
        <v>407341.33591470617</v>
      </c>
      <c r="J52" s="80">
        <v>428277.86190342327</v>
      </c>
      <c r="K52" s="80">
        <v>438943.82572658709</v>
      </c>
      <c r="L52" s="80">
        <v>388045.33069303032</v>
      </c>
      <c r="M52" s="80">
        <v>427895.7379134635</v>
      </c>
      <c r="N52" s="80">
        <v>393928.65220080811</v>
      </c>
      <c r="O52" s="80">
        <v>346019.42600510671</v>
      </c>
      <c r="P52" s="80">
        <v>316406.01815378742</v>
      </c>
      <c r="Q52" s="80">
        <v>295420.86099265137</v>
      </c>
      <c r="R52" s="80">
        <v>305259.04836604872</v>
      </c>
    </row>
    <row r="53" spans="1:18" ht="11.25" customHeight="1" x14ac:dyDescent="0.25">
      <c r="A53" s="56" t="s">
        <v>74</v>
      </c>
      <c r="B53" s="57" t="s">
        <v>75</v>
      </c>
      <c r="C53" s="3">
        <v>242772.07474704023</v>
      </c>
      <c r="D53" s="3">
        <v>249043.75031805475</v>
      </c>
      <c r="E53" s="3">
        <v>263813.16170912277</v>
      </c>
      <c r="F53" s="3">
        <v>284140.02723397553</v>
      </c>
      <c r="G53" s="3">
        <v>305151.8454798506</v>
      </c>
      <c r="H53" s="3">
        <v>320778.44737793668</v>
      </c>
      <c r="I53" s="3">
        <v>327126.99530110054</v>
      </c>
      <c r="J53" s="3">
        <v>342092.63769325253</v>
      </c>
      <c r="K53" s="3">
        <v>359521.97910141788</v>
      </c>
      <c r="L53" s="3">
        <v>334945.02845815429</v>
      </c>
      <c r="M53" s="3">
        <v>356101.88032534998</v>
      </c>
      <c r="N53" s="3">
        <v>322926.25834134925</v>
      </c>
      <c r="O53" s="3">
        <v>274371.57936479273</v>
      </c>
      <c r="P53" s="3">
        <v>243799.46569076492</v>
      </c>
      <c r="Q53" s="3">
        <v>219533.70772925008</v>
      </c>
      <c r="R53" s="3">
        <v>232851.31576655453</v>
      </c>
    </row>
    <row r="54" spans="1:18" ht="11.25" customHeight="1" x14ac:dyDescent="0.25">
      <c r="A54" s="56" t="s">
        <v>152</v>
      </c>
      <c r="B54" s="57" t="s">
        <v>153</v>
      </c>
      <c r="C54" s="3">
        <v>71822.831111238906</v>
      </c>
      <c r="D54" s="3">
        <v>69548.950579407552</v>
      </c>
      <c r="E54" s="3">
        <v>70424.715085616437</v>
      </c>
      <c r="F54" s="3">
        <v>72863.282519698754</v>
      </c>
      <c r="G54" s="3">
        <v>76069.374132628087</v>
      </c>
      <c r="H54" s="3">
        <v>77874.24678357027</v>
      </c>
      <c r="I54" s="3">
        <v>80214.340613605629</v>
      </c>
      <c r="J54" s="3">
        <v>86185.224210170738</v>
      </c>
      <c r="K54" s="3">
        <v>79421.846625169201</v>
      </c>
      <c r="L54" s="3">
        <v>53100.302234876057</v>
      </c>
      <c r="M54" s="3">
        <v>71793.857588113518</v>
      </c>
      <c r="N54" s="3">
        <v>71002.39385945884</v>
      </c>
      <c r="O54" s="3">
        <v>71647.846640313917</v>
      </c>
      <c r="P54" s="3">
        <v>72606.552463022468</v>
      </c>
      <c r="Q54" s="3">
        <v>75887.153263401313</v>
      </c>
      <c r="R54" s="3">
        <v>72407.732599494222</v>
      </c>
    </row>
    <row r="55" spans="1:18" ht="11.25" customHeight="1" x14ac:dyDescent="0.25">
      <c r="A55" s="59" t="s">
        <v>76</v>
      </c>
      <c r="B55" s="60" t="s">
        <v>77</v>
      </c>
      <c r="C55" s="2">
        <v>4002.9207112388917</v>
      </c>
      <c r="D55" s="2">
        <v>3533.2547675129276</v>
      </c>
      <c r="E55" s="2">
        <v>3238.7989655374558</v>
      </c>
      <c r="F55" s="2">
        <v>3483.2379635038083</v>
      </c>
      <c r="G55" s="2">
        <v>3133.6740948382562</v>
      </c>
      <c r="H55" s="2">
        <v>3144.7624690847815</v>
      </c>
      <c r="I55" s="2">
        <v>3378.2229932901118</v>
      </c>
      <c r="J55" s="2">
        <v>3939.5644283037595</v>
      </c>
      <c r="K55" s="2">
        <v>3693.2795223011999</v>
      </c>
      <c r="L55" s="2">
        <v>2998.2894490202398</v>
      </c>
      <c r="M55" s="2">
        <v>3525.2255861390877</v>
      </c>
      <c r="N55" s="2">
        <v>3411.4792492688916</v>
      </c>
      <c r="O55" s="2">
        <v>3630.6906126159829</v>
      </c>
      <c r="P55" s="2">
        <v>3393.7087811899482</v>
      </c>
      <c r="Q55" s="2">
        <v>3270.8048625773349</v>
      </c>
      <c r="R55" s="2">
        <v>3418.2605991936498</v>
      </c>
    </row>
    <row r="56" spans="1:18" ht="11.25" customHeight="1" x14ac:dyDescent="0.25">
      <c r="A56" s="59" t="s">
        <v>78</v>
      </c>
      <c r="B56" s="60" t="s">
        <v>79</v>
      </c>
      <c r="C56" s="2">
        <v>66035.320000000022</v>
      </c>
      <c r="D56" s="2">
        <v>64048.509319204808</v>
      </c>
      <c r="E56" s="2">
        <v>65158.884384235185</v>
      </c>
      <c r="F56" s="2">
        <v>65250.968637347993</v>
      </c>
      <c r="G56" s="2">
        <v>68436.893992334401</v>
      </c>
      <c r="H56" s="2">
        <v>70124.079999999973</v>
      </c>
      <c r="I56" s="2">
        <v>72767.160237657605</v>
      </c>
      <c r="J56" s="2">
        <v>78019.228042516799</v>
      </c>
      <c r="K56" s="2">
        <v>72061.441385544007</v>
      </c>
      <c r="L56" s="2">
        <v>46633.950280382393</v>
      </c>
      <c r="M56" s="2">
        <v>64248.859999999964</v>
      </c>
      <c r="N56" s="2">
        <v>63862.239999999998</v>
      </c>
      <c r="O56" s="2">
        <v>63695.579999999965</v>
      </c>
      <c r="P56" s="2">
        <v>65110.759999999973</v>
      </c>
      <c r="Q56" s="2">
        <v>68225.039999999964</v>
      </c>
      <c r="R56" s="2">
        <v>63995.879999999968</v>
      </c>
    </row>
    <row r="57" spans="1:18" ht="11.25" customHeight="1" x14ac:dyDescent="0.25">
      <c r="A57" s="64" t="s">
        <v>154</v>
      </c>
      <c r="B57" s="60" t="s">
        <v>80</v>
      </c>
      <c r="C57" s="2">
        <v>628.52639999999997</v>
      </c>
      <c r="D57" s="2">
        <v>689.94699430406411</v>
      </c>
      <c r="E57" s="2">
        <v>701.372852560512</v>
      </c>
      <c r="F57" s="2">
        <v>745.07299975742399</v>
      </c>
      <c r="G57" s="2">
        <v>704.81999505542387</v>
      </c>
      <c r="H57" s="2">
        <v>738.81431448551575</v>
      </c>
      <c r="I57" s="2">
        <v>777.3260224334399</v>
      </c>
      <c r="J57" s="2">
        <v>766.80215865561593</v>
      </c>
      <c r="K57" s="2">
        <v>840.05350911647997</v>
      </c>
      <c r="L57" s="2">
        <v>898.51820655182394</v>
      </c>
      <c r="M57" s="2">
        <v>970.3620019744601</v>
      </c>
      <c r="N57" s="2">
        <v>954.26661018995628</v>
      </c>
      <c r="O57" s="2">
        <v>885.78002769797854</v>
      </c>
      <c r="P57" s="2">
        <v>866.48768183255322</v>
      </c>
      <c r="Q57" s="2">
        <v>925.11840082400909</v>
      </c>
      <c r="R57" s="2">
        <v>890.22000030060099</v>
      </c>
    </row>
    <row r="58" spans="1:18" ht="11.25" customHeight="1" x14ac:dyDescent="0.25">
      <c r="A58" s="64" t="s">
        <v>81</v>
      </c>
      <c r="B58" s="60" t="s">
        <v>82</v>
      </c>
      <c r="C58" s="2">
        <v>1156.0639999999983</v>
      </c>
      <c r="D58" s="2">
        <v>1277.23949838576</v>
      </c>
      <c r="E58" s="2">
        <v>1325.6588832832799</v>
      </c>
      <c r="F58" s="2">
        <v>3384.0029190895202</v>
      </c>
      <c r="G58" s="2">
        <v>3793.9860504000007</v>
      </c>
      <c r="H58" s="2">
        <v>3866.5899999999992</v>
      </c>
      <c r="I58" s="2">
        <v>3291.63136022448</v>
      </c>
      <c r="J58" s="2">
        <v>3459.6295806945604</v>
      </c>
      <c r="K58" s="2">
        <v>2827.0722082075199</v>
      </c>
      <c r="L58" s="2">
        <v>2569.5442989215999</v>
      </c>
      <c r="M58" s="2">
        <v>3049.4100000000003</v>
      </c>
      <c r="N58" s="2">
        <v>2774.4080000000044</v>
      </c>
      <c r="O58" s="2">
        <v>3435.7959999999921</v>
      </c>
      <c r="P58" s="2">
        <v>3235.5960000000018</v>
      </c>
      <c r="Q58" s="2">
        <v>3466.1900000000055</v>
      </c>
      <c r="R58" s="2">
        <v>4103.371999999993</v>
      </c>
    </row>
    <row r="59" spans="1:18" ht="11.25" customHeight="1" x14ac:dyDescent="0.25">
      <c r="A59" s="81" t="s">
        <v>349</v>
      </c>
      <c r="B59" s="54">
        <v>7200</v>
      </c>
      <c r="C59" s="80">
        <v>22171.548261698092</v>
      </c>
      <c r="D59" s="80">
        <v>27507.139562906206</v>
      </c>
      <c r="E59" s="80">
        <v>27582.88324448268</v>
      </c>
      <c r="F59" s="80">
        <v>22348.994239558117</v>
      </c>
      <c r="G59" s="80">
        <v>22941.762082711848</v>
      </c>
      <c r="H59" s="80">
        <v>25769.788280475113</v>
      </c>
      <c r="I59" s="80">
        <v>27228.821739244057</v>
      </c>
      <c r="J59" s="80">
        <v>28712.58615125197</v>
      </c>
      <c r="K59" s="80">
        <v>30622.191615110271</v>
      </c>
      <c r="L59" s="80">
        <v>33201.626129326985</v>
      </c>
      <c r="M59" s="80">
        <v>34709.136535195692</v>
      </c>
      <c r="N59" s="80">
        <v>36967.644244833231</v>
      </c>
      <c r="O59" s="80">
        <v>38058.304127967313</v>
      </c>
      <c r="P59" s="80">
        <v>36325.46453716878</v>
      </c>
      <c r="Q59" s="80">
        <v>38731.304225322972</v>
      </c>
      <c r="R59" s="80">
        <v>40490.280003806154</v>
      </c>
    </row>
    <row r="60" spans="1:18" ht="11.25" customHeight="1" x14ac:dyDescent="0.25">
      <c r="A60" s="56" t="s">
        <v>97</v>
      </c>
      <c r="B60" s="57" t="s">
        <v>98</v>
      </c>
      <c r="C60" s="3">
        <v>9272.549813928159</v>
      </c>
      <c r="D60" s="3">
        <v>13787.88981431004</v>
      </c>
      <c r="E60" s="3">
        <v>13647.986712051119</v>
      </c>
      <c r="F60" s="3">
        <v>5343.7077807141613</v>
      </c>
      <c r="G60" s="3">
        <v>4764.74959699596</v>
      </c>
      <c r="H60" s="3">
        <v>4137.8474261234151</v>
      </c>
      <c r="I60" s="3">
        <v>3489.2938914490801</v>
      </c>
      <c r="J60" s="3">
        <v>4797.9130551580811</v>
      </c>
      <c r="K60" s="3">
        <v>5221.5185427490815</v>
      </c>
      <c r="L60" s="3">
        <v>7233.037080366239</v>
      </c>
      <c r="M60" s="3">
        <v>7681.3884509486761</v>
      </c>
      <c r="N60" s="3">
        <v>9516.7924055550138</v>
      </c>
      <c r="O60" s="3">
        <v>9561.9811073384171</v>
      </c>
      <c r="P60" s="3">
        <v>6769.9065327399721</v>
      </c>
      <c r="Q60" s="3">
        <v>7831.2515775116926</v>
      </c>
      <c r="R60" s="3">
        <v>8347.767376388274</v>
      </c>
    </row>
    <row r="61" spans="1:18" ht="11.25" customHeight="1" x14ac:dyDescent="0.25">
      <c r="A61" s="56" t="s">
        <v>99</v>
      </c>
      <c r="B61" s="57" t="s">
        <v>100</v>
      </c>
      <c r="C61" s="3">
        <v>12898.998447769933</v>
      </c>
      <c r="D61" s="3">
        <v>13719.249748596169</v>
      </c>
      <c r="E61" s="3">
        <v>13934.896532431561</v>
      </c>
      <c r="F61" s="3">
        <v>17005.286458843959</v>
      </c>
      <c r="G61" s="3">
        <v>18177.012485715888</v>
      </c>
      <c r="H61" s="3">
        <v>21631.940854351698</v>
      </c>
      <c r="I61" s="3">
        <v>23739.527847794976</v>
      </c>
      <c r="J61" s="3">
        <v>23914.673096093891</v>
      </c>
      <c r="K61" s="3">
        <v>25400.673072361191</v>
      </c>
      <c r="L61" s="3">
        <v>25968.589048960741</v>
      </c>
      <c r="M61" s="3">
        <v>27027.748084247014</v>
      </c>
      <c r="N61" s="3">
        <v>27450.851839278221</v>
      </c>
      <c r="O61" s="3">
        <v>28496.323020628894</v>
      </c>
      <c r="P61" s="3">
        <v>29555.558004428804</v>
      </c>
      <c r="Q61" s="3">
        <v>30900.052647811281</v>
      </c>
      <c r="R61" s="3">
        <v>32142.512627417887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52084.431553279537</v>
      </c>
      <c r="D64" s="82">
        <v>56420.093217999529</v>
      </c>
      <c r="E64" s="82">
        <v>62618.505465327922</v>
      </c>
      <c r="F64" s="82">
        <v>74046.925739163009</v>
      </c>
      <c r="G64" s="82">
        <v>85474.711623033159</v>
      </c>
      <c r="H64" s="82">
        <v>102065.13667428837</v>
      </c>
      <c r="I64" s="82">
        <v>110397.12029779342</v>
      </c>
      <c r="J64" s="82">
        <v>116729.40226945651</v>
      </c>
      <c r="K64" s="82">
        <v>127827.75567861799</v>
      </c>
      <c r="L64" s="82">
        <v>136508.87828544155</v>
      </c>
      <c r="M64" s="82">
        <v>158571.3553681467</v>
      </c>
      <c r="N64" s="82">
        <v>163626.57177900817</v>
      </c>
      <c r="O64" s="82">
        <v>181039.28687610163</v>
      </c>
      <c r="P64" s="82">
        <v>188533.94374301552</v>
      </c>
      <c r="Q64" s="82">
        <v>196086.97575623568</v>
      </c>
      <c r="R64" s="82">
        <v>203395.63752100186</v>
      </c>
    </row>
    <row r="65" spans="1:18" ht="11.25" customHeight="1" x14ac:dyDescent="0.25">
      <c r="A65" s="72" t="s">
        <v>350</v>
      </c>
      <c r="B65" s="73" t="s">
        <v>83</v>
      </c>
      <c r="C65" s="83">
        <v>33507.61098279502</v>
      </c>
      <c r="D65" s="83">
        <v>36477.411967382403</v>
      </c>
      <c r="E65" s="83">
        <v>41211.965417817606</v>
      </c>
      <c r="F65" s="83">
        <v>49719.398851221114</v>
      </c>
      <c r="G65" s="83">
        <v>58664.907987315848</v>
      </c>
      <c r="H65" s="83">
        <v>69580.461802730482</v>
      </c>
      <c r="I65" s="83">
        <v>74469.765665433602</v>
      </c>
      <c r="J65" s="83">
        <v>76854.228765874563</v>
      </c>
      <c r="K65" s="83">
        <v>85135.20696950976</v>
      </c>
      <c r="L65" s="83">
        <v>90555.171212056302</v>
      </c>
      <c r="M65" s="83">
        <v>108423.05485744218</v>
      </c>
      <c r="N65" s="83">
        <v>110683.90391193566</v>
      </c>
      <c r="O65" s="83">
        <v>123525.7823690806</v>
      </c>
      <c r="P65" s="83">
        <v>125697.08706164984</v>
      </c>
      <c r="Q65" s="83">
        <v>129999.03933970105</v>
      </c>
      <c r="R65" s="83">
        <v>134251.19076650465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4047.389283056877</v>
      </c>
      <c r="D67" s="83">
        <v>4717.3084254288733</v>
      </c>
      <c r="E67" s="83">
        <v>5861.6098072786799</v>
      </c>
      <c r="F67" s="83">
        <v>5970.4658354839676</v>
      </c>
      <c r="G67" s="83">
        <v>6752.8061577522003</v>
      </c>
      <c r="H67" s="83">
        <v>7626.3650376762689</v>
      </c>
      <c r="I67" s="83">
        <v>8335.4312971303953</v>
      </c>
      <c r="J67" s="83">
        <v>11010.343778362658</v>
      </c>
      <c r="K67" s="83">
        <v>12263.057705814554</v>
      </c>
      <c r="L67" s="83">
        <v>13391.56095718241</v>
      </c>
      <c r="M67" s="83">
        <v>15125.12709482774</v>
      </c>
      <c r="N67" s="83">
        <v>18521.957715535238</v>
      </c>
      <c r="O67" s="83">
        <v>21614.502644068667</v>
      </c>
      <c r="P67" s="83">
        <v>25363.580225041278</v>
      </c>
      <c r="Q67" s="83">
        <v>27194.676069857553</v>
      </c>
      <c r="R67" s="83">
        <v>28243.712016817783</v>
      </c>
    </row>
    <row r="68" spans="1:18" ht="11.25" customHeight="1" x14ac:dyDescent="0.25">
      <c r="A68" s="72" t="s">
        <v>86</v>
      </c>
      <c r="B68" s="73" t="s">
        <v>87</v>
      </c>
      <c r="C68" s="83">
        <v>14525.610487427633</v>
      </c>
      <c r="D68" s="83">
        <v>15197.376472668</v>
      </c>
      <c r="E68" s="83">
        <v>15455.946709260001</v>
      </c>
      <c r="F68" s="83">
        <v>18276.743589228001</v>
      </c>
      <c r="G68" s="83">
        <v>19539.407190563998</v>
      </c>
      <c r="H68" s="83">
        <v>23227.704102004554</v>
      </c>
      <c r="I68" s="83">
        <v>25210.618248095998</v>
      </c>
      <c r="J68" s="83">
        <v>27428.106459023995</v>
      </c>
      <c r="K68" s="83">
        <v>28797.815106395999</v>
      </c>
      <c r="L68" s="83">
        <v>29509.818420671996</v>
      </c>
      <c r="M68" s="83">
        <v>31218.797153416141</v>
      </c>
      <c r="N68" s="83">
        <v>31995.997529681557</v>
      </c>
      <c r="O68" s="83">
        <v>33170.396514028929</v>
      </c>
      <c r="P68" s="83">
        <v>34270.736619923504</v>
      </c>
      <c r="Q68" s="83">
        <v>35546.893696108295</v>
      </c>
      <c r="R68" s="83">
        <v>37204.611707676413</v>
      </c>
    </row>
    <row r="69" spans="1:18" ht="11.25" customHeight="1" x14ac:dyDescent="0.25">
      <c r="A69" s="72" t="s">
        <v>157</v>
      </c>
      <c r="B69" s="73" t="s">
        <v>158</v>
      </c>
      <c r="C69" s="83">
        <v>3.8207999999999984</v>
      </c>
      <c r="D69" s="83">
        <v>27.996352520255996</v>
      </c>
      <c r="E69" s="83">
        <v>88.983530971632007</v>
      </c>
      <c r="F69" s="83">
        <v>80.317463229935996</v>
      </c>
      <c r="G69" s="83">
        <v>517.59028740110398</v>
      </c>
      <c r="H69" s="83">
        <v>1630.605731877067</v>
      </c>
      <c r="I69" s="83">
        <v>2381.305087133424</v>
      </c>
      <c r="J69" s="83">
        <v>1436.7232661952958</v>
      </c>
      <c r="K69" s="83">
        <v>1631.6758968976801</v>
      </c>
      <c r="L69" s="83">
        <v>3052.3276955308315</v>
      </c>
      <c r="M69" s="83">
        <v>3804.3762624606661</v>
      </c>
      <c r="N69" s="83">
        <v>2424.7126218556887</v>
      </c>
      <c r="O69" s="83">
        <v>2728.6053489234191</v>
      </c>
      <c r="P69" s="83">
        <v>3202.5398364009379</v>
      </c>
      <c r="Q69" s="83">
        <v>3346.3666505687715</v>
      </c>
      <c r="R69" s="83">
        <v>3696.1230300030129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0.88930596254400007</v>
      </c>
      <c r="M71" s="84">
        <v>1.486800000000025</v>
      </c>
      <c r="N71" s="84">
        <v>13.947681886939218</v>
      </c>
      <c r="O71" s="84">
        <v>9.6288032095627063</v>
      </c>
      <c r="P71" s="84">
        <v>67.401546627041171</v>
      </c>
      <c r="Q71" s="84">
        <v>14.867945964698844</v>
      </c>
      <c r="R71" s="84">
        <v>18.761993093090751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3.8207999999999984</v>
      </c>
      <c r="D73" s="84">
        <v>27.996352520255996</v>
      </c>
      <c r="E73" s="84">
        <v>88.983530971632007</v>
      </c>
      <c r="F73" s="84">
        <v>80.317463229935996</v>
      </c>
      <c r="G73" s="84">
        <v>517.59028740110398</v>
      </c>
      <c r="H73" s="84">
        <v>1630.605731877067</v>
      </c>
      <c r="I73" s="84">
        <v>2381.305087133424</v>
      </c>
      <c r="J73" s="84">
        <v>1436.7232661952958</v>
      </c>
      <c r="K73" s="84">
        <v>1631.6758968976801</v>
      </c>
      <c r="L73" s="84">
        <v>3051.4383895682877</v>
      </c>
      <c r="M73" s="84">
        <v>3802.8894624606655</v>
      </c>
      <c r="N73" s="84">
        <v>2410.7649399687489</v>
      </c>
      <c r="O73" s="84">
        <v>2718.976545713856</v>
      </c>
      <c r="P73" s="84">
        <v>3135.1382897738968</v>
      </c>
      <c r="Q73" s="84">
        <v>3331.4987046040724</v>
      </c>
      <c r="R73" s="84">
        <v>3677.3610369099224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273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28771.332922243862</v>
      </c>
      <c r="D2" s="79">
        <v>29749.108383643976</v>
      </c>
      <c r="E2" s="79">
        <v>28817.923923871273</v>
      </c>
      <c r="F2" s="79">
        <v>28211.81971180781</v>
      </c>
      <c r="G2" s="79">
        <v>27884.437488482665</v>
      </c>
      <c r="H2" s="79">
        <v>27273.966797606186</v>
      </c>
      <c r="I2" s="79">
        <v>27133.408105466871</v>
      </c>
      <c r="J2" s="79">
        <v>26375.920002741928</v>
      </c>
      <c r="K2" s="79">
        <v>24736.89948960939</v>
      </c>
      <c r="L2" s="79">
        <v>21861.480381567912</v>
      </c>
      <c r="M2" s="79">
        <v>22740.080353659705</v>
      </c>
      <c r="N2" s="79">
        <v>21194.277947545928</v>
      </c>
      <c r="O2" s="79">
        <v>20132.952852445163</v>
      </c>
      <c r="P2" s="79">
        <v>20418.869257625247</v>
      </c>
      <c r="Q2" s="79">
        <v>18402.818774361938</v>
      </c>
      <c r="R2" s="79">
        <v>18816.919013428604</v>
      </c>
    </row>
    <row r="3" spans="1:18" ht="11.25" customHeight="1" x14ac:dyDescent="0.25">
      <c r="A3" s="53" t="s">
        <v>2</v>
      </c>
      <c r="B3" s="54" t="s">
        <v>3</v>
      </c>
      <c r="C3" s="80">
        <v>2298.8951723518112</v>
      </c>
      <c r="D3" s="80">
        <v>2036.8224169608627</v>
      </c>
      <c r="E3" s="80">
        <v>1788.867102022524</v>
      </c>
      <c r="F3" s="80">
        <v>1724.9711187735361</v>
      </c>
      <c r="G3" s="80">
        <v>1064.8193720767561</v>
      </c>
      <c r="H3" s="80">
        <v>996.7584438341346</v>
      </c>
      <c r="I3" s="80">
        <v>874.90718187177606</v>
      </c>
      <c r="J3" s="80">
        <v>732.2005873215719</v>
      </c>
      <c r="K3" s="80">
        <v>708.02040381602399</v>
      </c>
      <c r="L3" s="80">
        <v>517.74275675692797</v>
      </c>
      <c r="M3" s="80">
        <v>536.98341625047681</v>
      </c>
      <c r="N3" s="80">
        <v>491.87796359649803</v>
      </c>
      <c r="O3" s="80">
        <v>428.31910890705967</v>
      </c>
      <c r="P3" s="80">
        <v>434.08066284001728</v>
      </c>
      <c r="Q3" s="80">
        <v>411.42417198403479</v>
      </c>
      <c r="R3" s="80">
        <v>432.3045610503433</v>
      </c>
    </row>
    <row r="4" spans="1:18" ht="11.25" customHeight="1" x14ac:dyDescent="0.25">
      <c r="A4" s="56" t="s">
        <v>125</v>
      </c>
      <c r="B4" s="57" t="s">
        <v>126</v>
      </c>
      <c r="C4" s="3">
        <v>1793.5109270749545</v>
      </c>
      <c r="D4" s="3">
        <v>1723.3724674029627</v>
      </c>
      <c r="E4" s="3">
        <v>1480.764617788644</v>
      </c>
      <c r="F4" s="3">
        <v>1165.2911182479961</v>
      </c>
      <c r="G4" s="3">
        <v>923.31715233081604</v>
      </c>
      <c r="H4" s="3">
        <v>861.13876730485754</v>
      </c>
      <c r="I4" s="3">
        <v>748.57134618831606</v>
      </c>
      <c r="J4" s="3">
        <v>630.34828488097196</v>
      </c>
      <c r="K4" s="3">
        <v>607.34059587482398</v>
      </c>
      <c r="L4" s="3">
        <v>445.49972121124802</v>
      </c>
      <c r="M4" s="3">
        <v>475.15349622904631</v>
      </c>
      <c r="N4" s="3">
        <v>438.33970811908512</v>
      </c>
      <c r="O4" s="3">
        <v>380.88435841181456</v>
      </c>
      <c r="P4" s="3">
        <v>390.97847178017719</v>
      </c>
      <c r="Q4" s="3">
        <v>382.84831966685198</v>
      </c>
      <c r="R4" s="3">
        <v>407.42620214572946</v>
      </c>
    </row>
    <row r="5" spans="1:18" ht="11.25" customHeight="1" x14ac:dyDescent="0.25">
      <c r="A5" s="59" t="s">
        <v>127</v>
      </c>
      <c r="B5" s="60" t="s">
        <v>128</v>
      </c>
      <c r="C5" s="2">
        <v>1052.3515867085109</v>
      </c>
      <c r="D5" s="2">
        <v>964.22325295032249</v>
      </c>
      <c r="E5" s="2">
        <v>794.00733237536406</v>
      </c>
      <c r="F5" s="2">
        <v>665.00437065375604</v>
      </c>
      <c r="G5" s="2">
        <v>535.91104987509596</v>
      </c>
      <c r="H5" s="2">
        <v>598.86643690940764</v>
      </c>
      <c r="I5" s="2">
        <v>485.78647909935603</v>
      </c>
      <c r="J5" s="2">
        <v>391.57962983917201</v>
      </c>
      <c r="K5" s="2">
        <v>329.411776760424</v>
      </c>
      <c r="L5" s="2">
        <v>250.11266219560801</v>
      </c>
      <c r="M5" s="2">
        <v>255.66306525713048</v>
      </c>
      <c r="N5" s="2">
        <v>228.0846016563579</v>
      </c>
      <c r="O5" s="2">
        <v>219.28682928560883</v>
      </c>
      <c r="P5" s="2">
        <v>223.36244149126838</v>
      </c>
      <c r="Q5" s="2">
        <v>196.97932459758007</v>
      </c>
      <c r="R5" s="2">
        <v>273.22319586237353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43.173105737219998</v>
      </c>
      <c r="F6" s="1">
        <v>32.093515602468003</v>
      </c>
      <c r="G6" s="1">
        <v>14.835673587167999</v>
      </c>
      <c r="H6" s="1">
        <v>96.534237954577748</v>
      </c>
      <c r="I6" s="1">
        <v>76.691820913163994</v>
      </c>
      <c r="J6" s="1">
        <v>46.935815344919995</v>
      </c>
      <c r="K6" s="1">
        <v>0</v>
      </c>
      <c r="L6" s="1">
        <v>0</v>
      </c>
      <c r="M6" s="1">
        <v>0</v>
      </c>
      <c r="N6" s="1">
        <v>2.6539329482968426</v>
      </c>
      <c r="O6" s="1">
        <v>2.6540540192355389</v>
      </c>
      <c r="P6" s="1">
        <v>2.6541553821832724</v>
      </c>
      <c r="Q6" s="1">
        <v>0</v>
      </c>
      <c r="R6" s="1">
        <v>11.212853905576262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1052.3515867085109</v>
      </c>
      <c r="D8" s="1">
        <v>964.22325295032249</v>
      </c>
      <c r="E8" s="1">
        <v>750.83422663814406</v>
      </c>
      <c r="F8" s="1">
        <v>632.91085505128808</v>
      </c>
      <c r="G8" s="1">
        <v>521.07537628792795</v>
      </c>
      <c r="H8" s="1">
        <v>502.33219895482983</v>
      </c>
      <c r="I8" s="1">
        <v>409.09465818619202</v>
      </c>
      <c r="J8" s="1">
        <v>342.62308465624801</v>
      </c>
      <c r="K8" s="1">
        <v>324.37699175059203</v>
      </c>
      <c r="L8" s="1">
        <v>248.50478521123202</v>
      </c>
      <c r="M8" s="1">
        <v>255.66306525713048</v>
      </c>
      <c r="N8" s="1">
        <v>225.43066870806106</v>
      </c>
      <c r="O8" s="1">
        <v>216.6327752663733</v>
      </c>
      <c r="P8" s="1">
        <v>220.70828610908512</v>
      </c>
      <c r="Q8" s="1">
        <v>195.34479312805149</v>
      </c>
      <c r="R8" s="1">
        <v>257.87857265835123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2.0207298380039997</v>
      </c>
      <c r="K9" s="1">
        <v>5.0347850098319995</v>
      </c>
      <c r="L9" s="1">
        <v>1.6078769843759999</v>
      </c>
      <c r="M9" s="1">
        <v>0</v>
      </c>
      <c r="N9" s="1">
        <v>0</v>
      </c>
      <c r="O9" s="1">
        <v>0</v>
      </c>
      <c r="P9" s="1">
        <v>0</v>
      </c>
      <c r="Q9" s="1">
        <v>1.6345314695285846</v>
      </c>
      <c r="R9" s="1">
        <v>4.1317692984460184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741.15934036644364</v>
      </c>
      <c r="D11" s="2">
        <v>759.14921445264019</v>
      </c>
      <c r="E11" s="2">
        <v>686.75728541327987</v>
      </c>
      <c r="F11" s="2">
        <v>500.28674759424001</v>
      </c>
      <c r="G11" s="2">
        <v>387.40610245572003</v>
      </c>
      <c r="H11" s="2">
        <v>262.27233039544984</v>
      </c>
      <c r="I11" s="2">
        <v>262.78486708895997</v>
      </c>
      <c r="J11" s="2">
        <v>238.76865504179997</v>
      </c>
      <c r="K11" s="2">
        <v>277.92881911440003</v>
      </c>
      <c r="L11" s="2">
        <v>195.38705901564001</v>
      </c>
      <c r="M11" s="2">
        <v>219.49043097191583</v>
      </c>
      <c r="N11" s="2">
        <v>210.25510646272724</v>
      </c>
      <c r="O11" s="2">
        <v>161.59752912620576</v>
      </c>
      <c r="P11" s="2">
        <v>167.61603028890883</v>
      </c>
      <c r="Q11" s="2">
        <v>185.8689950692719</v>
      </c>
      <c r="R11" s="2">
        <v>134.2030062833559</v>
      </c>
    </row>
    <row r="12" spans="1:18" ht="11.25" customHeight="1" x14ac:dyDescent="0.25">
      <c r="A12" s="61" t="s">
        <v>14</v>
      </c>
      <c r="B12" s="62" t="s">
        <v>15</v>
      </c>
      <c r="C12" s="1">
        <v>741.15934036644364</v>
      </c>
      <c r="D12" s="1">
        <v>759.14921445264019</v>
      </c>
      <c r="E12" s="1">
        <v>686.75728541327987</v>
      </c>
      <c r="F12" s="1">
        <v>500.28674759424001</v>
      </c>
      <c r="G12" s="1">
        <v>387.40610245572003</v>
      </c>
      <c r="H12" s="1">
        <v>262.27233039544984</v>
      </c>
      <c r="I12" s="1">
        <v>262.78486708895997</v>
      </c>
      <c r="J12" s="1">
        <v>238.76865504179997</v>
      </c>
      <c r="K12" s="1">
        <v>277.92881911440003</v>
      </c>
      <c r="L12" s="1">
        <v>195.38705901564001</v>
      </c>
      <c r="M12" s="1">
        <v>219.49043097191583</v>
      </c>
      <c r="N12" s="1">
        <v>210.25510646272724</v>
      </c>
      <c r="O12" s="1">
        <v>161.59752912620576</v>
      </c>
      <c r="P12" s="1">
        <v>167.61603028890883</v>
      </c>
      <c r="Q12" s="1">
        <v>185.8689950692719</v>
      </c>
      <c r="R12" s="1">
        <v>134.2030062833559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505.38424527685697</v>
      </c>
      <c r="D15" s="3">
        <v>313.44994955790003</v>
      </c>
      <c r="E15" s="3">
        <v>308.10248423388003</v>
      </c>
      <c r="F15" s="3">
        <v>559.68000052553998</v>
      </c>
      <c r="G15" s="3">
        <v>141.50221974594001</v>
      </c>
      <c r="H15" s="3">
        <v>135.61967652927709</v>
      </c>
      <c r="I15" s="3">
        <v>126.33583568346003</v>
      </c>
      <c r="J15" s="3">
        <v>101.8523024406</v>
      </c>
      <c r="K15" s="3">
        <v>100.67980794119998</v>
      </c>
      <c r="L15" s="3">
        <v>72.243035545680002</v>
      </c>
      <c r="M15" s="3">
        <v>61.829920021430468</v>
      </c>
      <c r="N15" s="3">
        <v>53.538255477412932</v>
      </c>
      <c r="O15" s="3">
        <v>47.43475049524509</v>
      </c>
      <c r="P15" s="3">
        <v>43.102191059840081</v>
      </c>
      <c r="Q15" s="3">
        <v>28.575852317182818</v>
      </c>
      <c r="R15" s="3">
        <v>24.87835890461384</v>
      </c>
    </row>
    <row r="16" spans="1:18" ht="11.25" customHeight="1" x14ac:dyDescent="0.25">
      <c r="A16" s="59" t="s">
        <v>20</v>
      </c>
      <c r="B16" s="60" t="s">
        <v>21</v>
      </c>
      <c r="C16" s="2">
        <v>493.68410852513011</v>
      </c>
      <c r="D16" s="2">
        <v>301.912094862</v>
      </c>
      <c r="E16" s="2">
        <v>294.77710563228004</v>
      </c>
      <c r="F16" s="2">
        <v>555.89680490544004</v>
      </c>
      <c r="G16" s="2">
        <v>137.3568625764</v>
      </c>
      <c r="H16" s="2">
        <v>132.61535040318006</v>
      </c>
      <c r="I16" s="2">
        <v>107.91962459460002</v>
      </c>
      <c r="J16" s="2">
        <v>87.088318006320009</v>
      </c>
      <c r="K16" s="2">
        <v>86.270070748319995</v>
      </c>
      <c r="L16" s="2">
        <v>51.757331712839999</v>
      </c>
      <c r="M16" s="2">
        <v>47.11992184292896</v>
      </c>
      <c r="N16" s="2">
        <v>37.768517441826006</v>
      </c>
      <c r="O16" s="2">
        <v>36.455845753359959</v>
      </c>
      <c r="P16" s="2">
        <v>35.302096136546005</v>
      </c>
      <c r="Q16" s="2">
        <v>22.725863251559502</v>
      </c>
      <c r="R16" s="2">
        <v>22.928403311270337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2.1823016738400014</v>
      </c>
      <c r="H17" s="2">
        <v>1.0598695015016839</v>
      </c>
      <c r="I17" s="2">
        <v>0.88791226055999994</v>
      </c>
      <c r="J17" s="2">
        <v>0.88808978088000001</v>
      </c>
      <c r="K17" s="2">
        <v>0.88808978088000001</v>
      </c>
      <c r="L17" s="2">
        <v>0.88862234184</v>
      </c>
      <c r="M17" s="2">
        <v>1.0600509183421416</v>
      </c>
      <c r="N17" s="2">
        <v>2.1195096478222251</v>
      </c>
      <c r="O17" s="2">
        <v>1.0599119864384003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11.700136751726856</v>
      </c>
      <c r="D18" s="2">
        <v>11.5378546959</v>
      </c>
      <c r="E18" s="2">
        <v>13.325378601600001</v>
      </c>
      <c r="F18" s="2">
        <v>3.7831956201000003</v>
      </c>
      <c r="G18" s="2">
        <v>1.9630554957000002</v>
      </c>
      <c r="H18" s="2">
        <v>1.9444566245953332</v>
      </c>
      <c r="I18" s="2">
        <v>17.528298828300002</v>
      </c>
      <c r="J18" s="2">
        <v>13.875894653400003</v>
      </c>
      <c r="K18" s="2">
        <v>13.521647412</v>
      </c>
      <c r="L18" s="2">
        <v>19.597081490999997</v>
      </c>
      <c r="M18" s="2">
        <v>13.649947260159363</v>
      </c>
      <c r="N18" s="2">
        <v>13.650228387764697</v>
      </c>
      <c r="O18" s="2">
        <v>7.8000719786257813</v>
      </c>
      <c r="P18" s="2">
        <v>7.8000949232940737</v>
      </c>
      <c r="Q18" s="2">
        <v>5.8499890656233164</v>
      </c>
      <c r="R18" s="2">
        <v>1.949955593343502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2.1189207768209468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7708.9185539309365</v>
      </c>
      <c r="D21" s="80">
        <v>8127.4045807347184</v>
      </c>
      <c r="E21" s="80">
        <v>8100.7969125279951</v>
      </c>
      <c r="F21" s="80">
        <v>8361.8862498393119</v>
      </c>
      <c r="G21" s="80">
        <v>7303.6482699999624</v>
      </c>
      <c r="H21" s="80">
        <v>7124.246038428505</v>
      </c>
      <c r="I21" s="80">
        <v>7090.8555513573356</v>
      </c>
      <c r="J21" s="80">
        <v>6646.7468134315077</v>
      </c>
      <c r="K21" s="80">
        <v>6139.2911764647606</v>
      </c>
      <c r="L21" s="80">
        <v>5737.6903593504621</v>
      </c>
      <c r="M21" s="80">
        <v>5196.52425958406</v>
      </c>
      <c r="N21" s="80">
        <v>4318.2265352193272</v>
      </c>
      <c r="O21" s="80">
        <v>4013.3187766150431</v>
      </c>
      <c r="P21" s="80">
        <v>4166.8142468034939</v>
      </c>
      <c r="Q21" s="80">
        <v>3412.9122136834599</v>
      </c>
      <c r="R21" s="80">
        <v>3179.4893687193508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7708.9185539309365</v>
      </c>
      <c r="D30" s="3">
        <v>8127.4045807347184</v>
      </c>
      <c r="E30" s="3">
        <v>8100.7969125279951</v>
      </c>
      <c r="F30" s="3">
        <v>8361.8862498393119</v>
      </c>
      <c r="G30" s="3">
        <v>7303.6482699999624</v>
      </c>
      <c r="H30" s="3">
        <v>7124.246038428505</v>
      </c>
      <c r="I30" s="3">
        <v>7090.8555513573356</v>
      </c>
      <c r="J30" s="3">
        <v>6646.7468134315077</v>
      </c>
      <c r="K30" s="3">
        <v>6139.2911764647606</v>
      </c>
      <c r="L30" s="3">
        <v>5737.6903593504621</v>
      </c>
      <c r="M30" s="3">
        <v>5196.52425958406</v>
      </c>
      <c r="N30" s="3">
        <v>4318.2265352193272</v>
      </c>
      <c r="O30" s="3">
        <v>4013.3187766150431</v>
      </c>
      <c r="P30" s="3">
        <v>4166.8142468034939</v>
      </c>
      <c r="Q30" s="3">
        <v>3412.9122136834599</v>
      </c>
      <c r="R30" s="3">
        <v>3179.4893687193508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880.3651210089032</v>
      </c>
      <c r="D34" s="2">
        <v>911.36804560426833</v>
      </c>
      <c r="E34" s="2">
        <v>862.25006666617219</v>
      </c>
      <c r="F34" s="2">
        <v>1264.6555470914764</v>
      </c>
      <c r="G34" s="2">
        <v>945.88419328110024</v>
      </c>
      <c r="H34" s="2">
        <v>989.40402860055735</v>
      </c>
      <c r="I34" s="2">
        <v>1212.1470440060762</v>
      </c>
      <c r="J34" s="2">
        <v>1078.2229253100479</v>
      </c>
      <c r="K34" s="2">
        <v>938.24702033504411</v>
      </c>
      <c r="L34" s="2">
        <v>845.12228989561208</v>
      </c>
      <c r="M34" s="2">
        <v>810.67061339530983</v>
      </c>
      <c r="N34" s="2">
        <v>773.16556095779833</v>
      </c>
      <c r="O34" s="2">
        <v>714.99964857408202</v>
      </c>
      <c r="P34" s="2">
        <v>768.86719326032801</v>
      </c>
      <c r="Q34" s="2">
        <v>645.54788546696147</v>
      </c>
      <c r="R34" s="2">
        <v>655.45500329588447</v>
      </c>
    </row>
    <row r="35" spans="1:18" ht="11.25" customHeight="1" x14ac:dyDescent="0.25">
      <c r="A35" s="59" t="s">
        <v>145</v>
      </c>
      <c r="B35" s="60" t="s">
        <v>146</v>
      </c>
      <c r="C35" s="2">
        <v>140.66108886765613</v>
      </c>
      <c r="D35" s="2">
        <v>140.40957978986944</v>
      </c>
      <c r="E35" s="2">
        <v>188.16577443694797</v>
      </c>
      <c r="F35" s="2">
        <v>157.06705013445594</v>
      </c>
      <c r="G35" s="2">
        <v>110.14934621644801</v>
      </c>
      <c r="H35" s="2">
        <v>112.66113363513109</v>
      </c>
      <c r="I35" s="2">
        <v>128.01332751253199</v>
      </c>
      <c r="J35" s="2">
        <v>112.6191495429</v>
      </c>
      <c r="K35" s="2">
        <v>97.459844145047995</v>
      </c>
      <c r="L35" s="2">
        <v>109.51389912632423</v>
      </c>
      <c r="M35" s="2">
        <v>106.70837073861635</v>
      </c>
      <c r="N35" s="2">
        <v>85.377654320480673</v>
      </c>
      <c r="O35" s="2">
        <v>70.184658633007857</v>
      </c>
      <c r="P35" s="2">
        <v>48.8525071192472</v>
      </c>
      <c r="Q35" s="2">
        <v>48.782872370619138</v>
      </c>
      <c r="R35" s="2">
        <v>54.806583122995441</v>
      </c>
    </row>
    <row r="36" spans="1:18" ht="11.25" customHeight="1" x14ac:dyDescent="0.25">
      <c r="A36" s="66" t="s">
        <v>45</v>
      </c>
      <c r="B36" s="62" t="s">
        <v>46</v>
      </c>
      <c r="C36" s="1">
        <v>140.66108886765613</v>
      </c>
      <c r="D36" s="1">
        <v>140.40957978986944</v>
      </c>
      <c r="E36" s="1">
        <v>188.16577443694797</v>
      </c>
      <c r="F36" s="1">
        <v>157.06705013445594</v>
      </c>
      <c r="G36" s="1">
        <v>110.14934621644801</v>
      </c>
      <c r="H36" s="1">
        <v>112.66113363513109</v>
      </c>
      <c r="I36" s="1">
        <v>128.01332751253199</v>
      </c>
      <c r="J36" s="1">
        <v>112.6191495429</v>
      </c>
      <c r="K36" s="1">
        <v>97.459844145047995</v>
      </c>
      <c r="L36" s="1">
        <v>109.51389912632423</v>
      </c>
      <c r="M36" s="1">
        <v>106.70837073861635</v>
      </c>
      <c r="N36" s="1">
        <v>85.377654320480673</v>
      </c>
      <c r="O36" s="1">
        <v>70.184658633007857</v>
      </c>
      <c r="P36" s="1">
        <v>48.8525071192472</v>
      </c>
      <c r="Q36" s="1">
        <v>48.782872370619138</v>
      </c>
      <c r="R36" s="1">
        <v>54.806583122995441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93.326605106836254</v>
      </c>
      <c r="D38" s="2">
        <v>93.487048700796038</v>
      </c>
      <c r="E38" s="2">
        <v>108.83673572396417</v>
      </c>
      <c r="F38" s="2">
        <v>96.808292738063074</v>
      </c>
      <c r="G38" s="2">
        <v>93.351343962060128</v>
      </c>
      <c r="H38" s="2">
        <v>109.86075860312435</v>
      </c>
      <c r="I38" s="2">
        <v>122.54487103727793</v>
      </c>
      <c r="J38" s="2">
        <v>75.235905258299127</v>
      </c>
      <c r="K38" s="2">
        <v>52.674781721795071</v>
      </c>
      <c r="L38" s="2">
        <v>43.935733701828838</v>
      </c>
      <c r="M38" s="2">
        <v>71.61693578499478</v>
      </c>
      <c r="N38" s="2">
        <v>52.91854031300408</v>
      </c>
      <c r="O38" s="2">
        <v>40.551712555192545</v>
      </c>
      <c r="P38" s="2">
        <v>46.806442433773974</v>
      </c>
      <c r="Q38" s="2">
        <v>40.62325122748387</v>
      </c>
      <c r="R38" s="2">
        <v>22.07325119721073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55.650560696483588</v>
      </c>
      <c r="D40" s="1">
        <v>55.69044927217201</v>
      </c>
      <c r="E40" s="1">
        <v>55.69093092164416</v>
      </c>
      <c r="F40" s="1">
        <v>46.358701473815067</v>
      </c>
      <c r="G40" s="1">
        <v>49.369131086184126</v>
      </c>
      <c r="H40" s="1">
        <v>68.879979026769618</v>
      </c>
      <c r="I40" s="1">
        <v>71.94030905541392</v>
      </c>
      <c r="J40" s="1">
        <v>59.603941541447128</v>
      </c>
      <c r="K40" s="1">
        <v>46.359514257299068</v>
      </c>
      <c r="L40" s="1">
        <v>40.639083890724834</v>
      </c>
      <c r="M40" s="1">
        <v>65.357248367299192</v>
      </c>
      <c r="N40" s="1">
        <v>52.91854031300408</v>
      </c>
      <c r="O40" s="1">
        <v>40.551712555192545</v>
      </c>
      <c r="P40" s="1">
        <v>43.714779910301665</v>
      </c>
      <c r="Q40" s="1">
        <v>37.531562989439387</v>
      </c>
      <c r="R40" s="1">
        <v>18.981540935273859</v>
      </c>
    </row>
    <row r="41" spans="1:18" ht="11.25" customHeight="1" x14ac:dyDescent="0.25">
      <c r="A41" s="61" t="s">
        <v>49</v>
      </c>
      <c r="B41" s="62" t="s">
        <v>50</v>
      </c>
      <c r="C41" s="1">
        <v>37.676044410352667</v>
      </c>
      <c r="D41" s="1">
        <v>37.796599428624027</v>
      </c>
      <c r="E41" s="1">
        <v>53.145804802320008</v>
      </c>
      <c r="F41" s="1">
        <v>50.449591264248006</v>
      </c>
      <c r="G41" s="1">
        <v>43.982212875876002</v>
      </c>
      <c r="H41" s="1">
        <v>40.980779576354735</v>
      </c>
      <c r="I41" s="1">
        <v>50.604561981864009</v>
      </c>
      <c r="J41" s="1">
        <v>15.631963716852004</v>
      </c>
      <c r="K41" s="1">
        <v>6.3152674644959994</v>
      </c>
      <c r="L41" s="1">
        <v>3.2966498111040008</v>
      </c>
      <c r="M41" s="1">
        <v>6.2596874176955843</v>
      </c>
      <c r="N41" s="1">
        <v>0</v>
      </c>
      <c r="O41" s="1">
        <v>0</v>
      </c>
      <c r="P41" s="1">
        <v>3.0916625234723067</v>
      </c>
      <c r="Q41" s="1">
        <v>3.0916882380444859</v>
      </c>
      <c r="R41" s="1">
        <v>3.0917102619368726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3808.1904282392798</v>
      </c>
      <c r="D43" s="2">
        <v>3852.403384283532</v>
      </c>
      <c r="E43" s="2">
        <v>3817.7447436835196</v>
      </c>
      <c r="F43" s="2">
        <v>3871.1559857443199</v>
      </c>
      <c r="G43" s="2">
        <v>3574.2998329229895</v>
      </c>
      <c r="H43" s="2">
        <v>3556.0919830420021</v>
      </c>
      <c r="I43" s="2">
        <v>3142.3156575744965</v>
      </c>
      <c r="J43" s="2">
        <v>3294.4447179563399</v>
      </c>
      <c r="K43" s="2">
        <v>2945.2971101158805</v>
      </c>
      <c r="L43" s="2">
        <v>3311.4399542878677</v>
      </c>
      <c r="M43" s="2">
        <v>3037.9259683501446</v>
      </c>
      <c r="N43" s="2">
        <v>2507.6584478655955</v>
      </c>
      <c r="O43" s="2">
        <v>2279.1992157619297</v>
      </c>
      <c r="P43" s="2">
        <v>2165.3221506510808</v>
      </c>
      <c r="Q43" s="2">
        <v>1823.964097967716</v>
      </c>
      <c r="R43" s="2">
        <v>1664.4671306893686</v>
      </c>
    </row>
    <row r="44" spans="1:18" ht="11.25" customHeight="1" x14ac:dyDescent="0.25">
      <c r="A44" s="59" t="s">
        <v>149</v>
      </c>
      <c r="B44" s="60" t="s">
        <v>59</v>
      </c>
      <c r="C44" s="2">
        <v>2297.2397721524353</v>
      </c>
      <c r="D44" s="2">
        <v>2637.5060324460242</v>
      </c>
      <c r="E44" s="2">
        <v>2678.1049337330883</v>
      </c>
      <c r="F44" s="2">
        <v>2492.1305859749764</v>
      </c>
      <c r="G44" s="2">
        <v>2084.3434382983205</v>
      </c>
      <c r="H44" s="2">
        <v>1910.1930962362135</v>
      </c>
      <c r="I44" s="2">
        <v>2052.6307670448005</v>
      </c>
      <c r="J44" s="2">
        <v>1712.5895018324163</v>
      </c>
      <c r="K44" s="2">
        <v>1747.3637140641363</v>
      </c>
      <c r="L44" s="2">
        <v>1087.6759560377284</v>
      </c>
      <c r="M44" s="2">
        <v>724.46861100836668</v>
      </c>
      <c r="N44" s="2">
        <v>578.95064690578067</v>
      </c>
      <c r="O44" s="2">
        <v>582.01441098520309</v>
      </c>
      <c r="P44" s="2">
        <v>891.63591569286882</v>
      </c>
      <c r="Q44" s="2">
        <v>758.4993666787351</v>
      </c>
      <c r="R44" s="2">
        <v>702.79105006868861</v>
      </c>
    </row>
    <row r="45" spans="1:18" ht="11.25" customHeight="1" x14ac:dyDescent="0.25">
      <c r="A45" s="59" t="s">
        <v>150</v>
      </c>
      <c r="B45" s="60" t="s">
        <v>151</v>
      </c>
      <c r="C45" s="2">
        <v>489.13553855582501</v>
      </c>
      <c r="D45" s="2">
        <v>492.23048991022807</v>
      </c>
      <c r="E45" s="2">
        <v>445.69465828430401</v>
      </c>
      <c r="F45" s="2">
        <v>480.06878815601999</v>
      </c>
      <c r="G45" s="2">
        <v>495.62011531904403</v>
      </c>
      <c r="H45" s="2">
        <v>446.03503831147719</v>
      </c>
      <c r="I45" s="2">
        <v>433.20388418215197</v>
      </c>
      <c r="J45" s="2">
        <v>373.63461353150399</v>
      </c>
      <c r="K45" s="2">
        <v>358.24870608285602</v>
      </c>
      <c r="L45" s="2">
        <v>340.00252630110003</v>
      </c>
      <c r="M45" s="2">
        <v>445.13376030662738</v>
      </c>
      <c r="N45" s="2">
        <v>320.15568485666824</v>
      </c>
      <c r="O45" s="2">
        <v>326.36913010562762</v>
      </c>
      <c r="P45" s="2">
        <v>245.33003764619565</v>
      </c>
      <c r="Q45" s="2">
        <v>95.494739971944469</v>
      </c>
      <c r="R45" s="2">
        <v>79.896350345203416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480.48027780165069</v>
      </c>
      <c r="D49" s="1">
        <v>480.27512663910005</v>
      </c>
      <c r="E49" s="1">
        <v>436.79505372750003</v>
      </c>
      <c r="F49" s="1">
        <v>470.90712814469998</v>
      </c>
      <c r="G49" s="1">
        <v>486.56368872540003</v>
      </c>
      <c r="H49" s="1">
        <v>443.03380772862596</v>
      </c>
      <c r="I49" s="1">
        <v>421.06297374179996</v>
      </c>
      <c r="J49" s="1">
        <v>364.8846190392</v>
      </c>
      <c r="K49" s="1">
        <v>346.4134298235</v>
      </c>
      <c r="L49" s="1">
        <v>340.00252630110003</v>
      </c>
      <c r="M49" s="1">
        <v>442.93474845959179</v>
      </c>
      <c r="N49" s="1">
        <v>315.02411168667032</v>
      </c>
      <c r="O49" s="1">
        <v>318.23106191840247</v>
      </c>
      <c r="P49" s="1">
        <v>237.11969170611337</v>
      </c>
      <c r="Q49" s="1">
        <v>87.360535906329247</v>
      </c>
      <c r="R49" s="1">
        <v>71.760122199415619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8.6552607541743143</v>
      </c>
      <c r="D51" s="1">
        <v>11.955363271128</v>
      </c>
      <c r="E51" s="1">
        <v>8.8996045568040003</v>
      </c>
      <c r="F51" s="1">
        <v>9.1616600113200022</v>
      </c>
      <c r="G51" s="1">
        <v>9.0564265936440016</v>
      </c>
      <c r="H51" s="1">
        <v>3.0012305828512305</v>
      </c>
      <c r="I51" s="1">
        <v>12.140910440352</v>
      </c>
      <c r="J51" s="1">
        <v>8.7499944923040012</v>
      </c>
      <c r="K51" s="1">
        <v>11.835276259356</v>
      </c>
      <c r="L51" s="1">
        <v>0</v>
      </c>
      <c r="M51" s="1">
        <v>2.1990118470356093</v>
      </c>
      <c r="N51" s="1">
        <v>5.1315731699979077</v>
      </c>
      <c r="O51" s="1">
        <v>8.1380681872251479</v>
      </c>
      <c r="P51" s="1">
        <v>8.2103459400822629</v>
      </c>
      <c r="Q51" s="1">
        <v>8.1342040656152257</v>
      </c>
      <c r="R51" s="1">
        <v>8.136228145787797</v>
      </c>
    </row>
    <row r="52" spans="1:18" ht="11.25" customHeight="1" x14ac:dyDescent="0.25">
      <c r="A52" s="53" t="s">
        <v>72</v>
      </c>
      <c r="B52" s="54" t="s">
        <v>73</v>
      </c>
      <c r="C52" s="80">
        <v>18753.776723152248</v>
      </c>
      <c r="D52" s="80">
        <v>19574.139125829093</v>
      </c>
      <c r="E52" s="80">
        <v>18904.606981932135</v>
      </c>
      <c r="F52" s="80">
        <v>18112.047190941747</v>
      </c>
      <c r="G52" s="80">
        <v>19509.843162754842</v>
      </c>
      <c r="H52" s="80">
        <v>19145.691010117782</v>
      </c>
      <c r="I52" s="80">
        <v>19161.272193374341</v>
      </c>
      <c r="J52" s="80">
        <v>18983.62819366949</v>
      </c>
      <c r="K52" s="80">
        <v>17873.691349313922</v>
      </c>
      <c r="L52" s="80">
        <v>15603.101130609828</v>
      </c>
      <c r="M52" s="80">
        <v>17002.450854150731</v>
      </c>
      <c r="N52" s="80">
        <v>16381.705177668642</v>
      </c>
      <c r="O52" s="80">
        <v>15689.059626129103</v>
      </c>
      <c r="P52" s="80">
        <v>15816.096747597165</v>
      </c>
      <c r="Q52" s="80">
        <v>14572.784611564448</v>
      </c>
      <c r="R52" s="80">
        <v>15182.757881636702</v>
      </c>
    </row>
    <row r="53" spans="1:18" ht="11.25" customHeight="1" x14ac:dyDescent="0.25">
      <c r="A53" s="56" t="s">
        <v>74</v>
      </c>
      <c r="B53" s="57" t="s">
        <v>75</v>
      </c>
      <c r="C53" s="3">
        <v>18617.964247773223</v>
      </c>
      <c r="D53" s="3">
        <v>19292.513488086166</v>
      </c>
      <c r="E53" s="3">
        <v>18654.884214230486</v>
      </c>
      <c r="F53" s="3">
        <v>18077.476535818132</v>
      </c>
      <c r="G53" s="3">
        <v>19445.02357649188</v>
      </c>
      <c r="H53" s="3">
        <v>19023.459914832907</v>
      </c>
      <c r="I53" s="3">
        <v>18956.863406414341</v>
      </c>
      <c r="J53" s="3">
        <v>18755.268627061298</v>
      </c>
      <c r="K53" s="3">
        <v>17749.2710062408</v>
      </c>
      <c r="L53" s="3">
        <v>15529.514529842676</v>
      </c>
      <c r="M53" s="3">
        <v>16942.126203194861</v>
      </c>
      <c r="N53" s="3">
        <v>16356.185174075916</v>
      </c>
      <c r="O53" s="3">
        <v>15655.113017653759</v>
      </c>
      <c r="P53" s="3">
        <v>15784.066018182431</v>
      </c>
      <c r="Q53" s="3">
        <v>14545.891000174455</v>
      </c>
      <c r="R53" s="3">
        <v>15153.942433197728</v>
      </c>
    </row>
    <row r="54" spans="1:18" ht="11.25" customHeight="1" x14ac:dyDescent="0.25">
      <c r="A54" s="56" t="s">
        <v>152</v>
      </c>
      <c r="B54" s="57" t="s">
        <v>153</v>
      </c>
      <c r="C54" s="3">
        <v>135.81247537902527</v>
      </c>
      <c r="D54" s="3">
        <v>281.62563774292801</v>
      </c>
      <c r="E54" s="3">
        <v>249.72276770164802</v>
      </c>
      <c r="F54" s="3">
        <v>34.570655123616007</v>
      </c>
      <c r="G54" s="3">
        <v>64.819586262960016</v>
      </c>
      <c r="H54" s="3">
        <v>122.23109528487572</v>
      </c>
      <c r="I54" s="3">
        <v>204.40878696000001</v>
      </c>
      <c r="J54" s="3">
        <v>228.35956660819201</v>
      </c>
      <c r="K54" s="3">
        <v>124.42034307312001</v>
      </c>
      <c r="L54" s="3">
        <v>73.586600767152007</v>
      </c>
      <c r="M54" s="3">
        <v>60.324650955868989</v>
      </c>
      <c r="N54" s="3">
        <v>25.520003592725654</v>
      </c>
      <c r="O54" s="3">
        <v>33.946608475344554</v>
      </c>
      <c r="P54" s="3">
        <v>32.030729414733898</v>
      </c>
      <c r="Q54" s="3">
        <v>26.893611389993435</v>
      </c>
      <c r="R54" s="3">
        <v>28.815448438974009</v>
      </c>
    </row>
    <row r="55" spans="1:18" ht="11.25" customHeight="1" x14ac:dyDescent="0.25">
      <c r="A55" s="59" t="s">
        <v>76</v>
      </c>
      <c r="B55" s="60" t="s">
        <v>77</v>
      </c>
      <c r="C55" s="2">
        <v>133.37340754734927</v>
      </c>
      <c r="D55" s="2">
        <v>124.161207451056</v>
      </c>
      <c r="E55" s="2">
        <v>119.56445977608</v>
      </c>
      <c r="F55" s="2">
        <v>33.829812084240004</v>
      </c>
      <c r="G55" s="2">
        <v>60.80872681958401</v>
      </c>
      <c r="H55" s="2">
        <v>43.290425922302447</v>
      </c>
      <c r="I55" s="2">
        <v>47.167477771535999</v>
      </c>
      <c r="J55" s="2">
        <v>48.134423585807994</v>
      </c>
      <c r="K55" s="2">
        <v>44.599929537888002</v>
      </c>
      <c r="L55" s="2">
        <v>20.257436733552002</v>
      </c>
      <c r="M55" s="2">
        <v>17.941999198772322</v>
      </c>
      <c r="N55" s="2">
        <v>7.0598944746663399</v>
      </c>
      <c r="O55" s="2">
        <v>29.526608475344478</v>
      </c>
      <c r="P55" s="2">
        <v>30.90235138056325</v>
      </c>
      <c r="Q55" s="2">
        <v>26.373611389993428</v>
      </c>
      <c r="R55" s="2">
        <v>28.815448438974009</v>
      </c>
    </row>
    <row r="56" spans="1:18" ht="11.25" customHeight="1" x14ac:dyDescent="0.25">
      <c r="A56" s="59" t="s">
        <v>78</v>
      </c>
      <c r="B56" s="60" t="s">
        <v>79</v>
      </c>
      <c r="C56" s="2">
        <v>0.25995977248262581</v>
      </c>
      <c r="D56" s="2">
        <v>155.58009798240002</v>
      </c>
      <c r="E56" s="2">
        <v>128.4889061664</v>
      </c>
      <c r="F56" s="2">
        <v>0</v>
      </c>
      <c r="G56" s="2">
        <v>3.2672279952000003</v>
      </c>
      <c r="H56" s="2">
        <v>78.25999987640752</v>
      </c>
      <c r="I56" s="2">
        <v>156.68238193920001</v>
      </c>
      <c r="J56" s="2">
        <v>179.64093420000003</v>
      </c>
      <c r="K56" s="2">
        <v>79.448700052800007</v>
      </c>
      <c r="L56" s="2">
        <v>53.329164033600001</v>
      </c>
      <c r="M56" s="2">
        <v>42.382651757096667</v>
      </c>
      <c r="N56" s="2">
        <v>18.460109118059314</v>
      </c>
      <c r="O56" s="2">
        <v>4.4200000000000754</v>
      </c>
      <c r="P56" s="2">
        <v>1.0400000000000176</v>
      </c>
      <c r="Q56" s="2">
        <v>0.5200000000000069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2.1791080591933771</v>
      </c>
      <c r="D57" s="2">
        <v>1.8843323094720001</v>
      </c>
      <c r="E57" s="2">
        <v>1.6694017591679999</v>
      </c>
      <c r="F57" s="2">
        <v>0.74084303937599993</v>
      </c>
      <c r="G57" s="2">
        <v>0.74363144817600002</v>
      </c>
      <c r="H57" s="2">
        <v>0.68066948616575496</v>
      </c>
      <c r="I57" s="2">
        <v>0.55892724926400006</v>
      </c>
      <c r="J57" s="2">
        <v>0.58420882238400007</v>
      </c>
      <c r="K57" s="2">
        <v>0.37171348243199998</v>
      </c>
      <c r="L57" s="2">
        <v>0</v>
      </c>
      <c r="M57" s="2">
        <v>0</v>
      </c>
      <c r="N57" s="2">
        <v>0</v>
      </c>
      <c r="O57" s="2">
        <v>0</v>
      </c>
      <c r="P57" s="2">
        <v>8.8378034170627839E-2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9.7424728088677028</v>
      </c>
      <c r="D59" s="80">
        <v>10.742260119300001</v>
      </c>
      <c r="E59" s="80">
        <v>23.652927388620004</v>
      </c>
      <c r="F59" s="80">
        <v>12.915152253216002</v>
      </c>
      <c r="G59" s="80">
        <v>6.1266836511000005</v>
      </c>
      <c r="H59" s="80">
        <v>7.2713052257644621</v>
      </c>
      <c r="I59" s="80">
        <v>6.3731788634160003</v>
      </c>
      <c r="J59" s="80">
        <v>13.344408319356001</v>
      </c>
      <c r="K59" s="80">
        <v>15.896560014684002</v>
      </c>
      <c r="L59" s="80">
        <v>2.9461348506960006</v>
      </c>
      <c r="M59" s="80">
        <v>4.121823674435853</v>
      </c>
      <c r="N59" s="80">
        <v>2.4682710614640859</v>
      </c>
      <c r="O59" s="80">
        <v>2.2553407939599275</v>
      </c>
      <c r="P59" s="80">
        <v>1.8776003845699005</v>
      </c>
      <c r="Q59" s="80">
        <v>5.6977771299963562</v>
      </c>
      <c r="R59" s="80">
        <v>22.367202022209529</v>
      </c>
    </row>
    <row r="60" spans="1:18" ht="11.25" customHeight="1" x14ac:dyDescent="0.25">
      <c r="A60" s="56" t="s">
        <v>97</v>
      </c>
      <c r="B60" s="57" t="s">
        <v>98</v>
      </c>
      <c r="C60" s="3">
        <v>9.008896603475339</v>
      </c>
      <c r="D60" s="3">
        <v>9.5737705034400005</v>
      </c>
      <c r="E60" s="3">
        <v>22.858001234640003</v>
      </c>
      <c r="F60" s="3">
        <v>11.364998261760002</v>
      </c>
      <c r="G60" s="3">
        <v>4.1930224221600003</v>
      </c>
      <c r="H60" s="3">
        <v>6.7210942180710527</v>
      </c>
      <c r="I60" s="3">
        <v>5.9874832274400003</v>
      </c>
      <c r="J60" s="3">
        <v>12.573439369920001</v>
      </c>
      <c r="K60" s="3">
        <v>14.368558758840003</v>
      </c>
      <c r="L60" s="3">
        <v>1.7929640242800002</v>
      </c>
      <c r="M60" s="3">
        <v>2.2878909868876161</v>
      </c>
      <c r="N60" s="3">
        <v>1.0010268708118346</v>
      </c>
      <c r="O60" s="3">
        <v>1.4300725870243516</v>
      </c>
      <c r="P60" s="3">
        <v>1.1440010801962095</v>
      </c>
      <c r="Q60" s="3">
        <v>5.1475993291862947</v>
      </c>
      <c r="R60" s="3">
        <v>21.450235816319836</v>
      </c>
    </row>
    <row r="61" spans="1:18" ht="11.25" customHeight="1" x14ac:dyDescent="0.25">
      <c r="A61" s="56" t="s">
        <v>99</v>
      </c>
      <c r="B61" s="57" t="s">
        <v>100</v>
      </c>
      <c r="C61" s="3">
        <v>0.73357620539236323</v>
      </c>
      <c r="D61" s="3">
        <v>1.1684896158600002</v>
      </c>
      <c r="E61" s="3">
        <v>0.79492615398000011</v>
      </c>
      <c r="F61" s="3">
        <v>1.5501539914560001</v>
      </c>
      <c r="G61" s="3">
        <v>1.9336612289400004</v>
      </c>
      <c r="H61" s="3">
        <v>0.55021100769340969</v>
      </c>
      <c r="I61" s="3">
        <v>0.38569563597599998</v>
      </c>
      <c r="J61" s="3">
        <v>0.77096894943600003</v>
      </c>
      <c r="K61" s="3">
        <v>1.5280012558440002</v>
      </c>
      <c r="L61" s="3">
        <v>1.1531708264160001</v>
      </c>
      <c r="M61" s="3">
        <v>1.8339326875482369</v>
      </c>
      <c r="N61" s="3">
        <v>1.4672441906522511</v>
      </c>
      <c r="O61" s="3">
        <v>0.82526820693557568</v>
      </c>
      <c r="P61" s="3">
        <v>0.73359930437369114</v>
      </c>
      <c r="Q61" s="3">
        <v>0.55017780081006129</v>
      </c>
      <c r="R61" s="3">
        <v>0.91696620588969258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94.081824744194535</v>
      </c>
      <c r="D64" s="82">
        <v>139.51929369743999</v>
      </c>
      <c r="E64" s="82">
        <v>149.37264112032003</v>
      </c>
      <c r="F64" s="82">
        <v>204.416965120176</v>
      </c>
      <c r="G64" s="82">
        <v>235.91818153727999</v>
      </c>
      <c r="H64" s="82">
        <v>341.68618342081265</v>
      </c>
      <c r="I64" s="82">
        <v>392.38182946958392</v>
      </c>
      <c r="J64" s="82">
        <v>372.20462739892793</v>
      </c>
      <c r="K64" s="82">
        <v>376.41302400189596</v>
      </c>
      <c r="L64" s="82">
        <v>406.75417142090407</v>
      </c>
      <c r="M64" s="82">
        <v>533.86234359114405</v>
      </c>
      <c r="N64" s="82">
        <v>502.5115506416476</v>
      </c>
      <c r="O64" s="82">
        <v>476.42581866292727</v>
      </c>
      <c r="P64" s="82">
        <v>801.85645517816408</v>
      </c>
      <c r="Q64" s="82">
        <v>539.56497848601475</v>
      </c>
      <c r="R64" s="82">
        <v>583.8971942808945</v>
      </c>
    </row>
    <row r="65" spans="1:18" ht="11.25" customHeight="1" x14ac:dyDescent="0.25">
      <c r="A65" s="72" t="s">
        <v>350</v>
      </c>
      <c r="B65" s="73" t="s">
        <v>83</v>
      </c>
      <c r="C65" s="83">
        <v>93.181856028943457</v>
      </c>
      <c r="D65" s="83">
        <v>137.83992634943999</v>
      </c>
      <c r="E65" s="83">
        <v>148.11601496832003</v>
      </c>
      <c r="F65" s="83">
        <v>201.63286487232</v>
      </c>
      <c r="G65" s="83">
        <v>233.00048435328</v>
      </c>
      <c r="H65" s="83">
        <v>337.02137669901759</v>
      </c>
      <c r="I65" s="83">
        <v>389.91947073407994</v>
      </c>
      <c r="J65" s="83">
        <v>362.98428578495998</v>
      </c>
      <c r="K65" s="83">
        <v>364.84046504639997</v>
      </c>
      <c r="L65" s="83">
        <v>388.17100276416005</v>
      </c>
      <c r="M65" s="83">
        <v>512.63541202722365</v>
      </c>
      <c r="N65" s="83">
        <v>448.73326118609356</v>
      </c>
      <c r="O65" s="83">
        <v>449.31584462177005</v>
      </c>
      <c r="P65" s="83">
        <v>775.70302641418039</v>
      </c>
      <c r="Q65" s="83">
        <v>508.13558518726825</v>
      </c>
      <c r="R65" s="83">
        <v>549.55953294654751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2.2931925184872224</v>
      </c>
      <c r="I67" s="83">
        <v>0</v>
      </c>
      <c r="J67" s="83">
        <v>3.6953073612000007</v>
      </c>
      <c r="K67" s="83">
        <v>0.91199682756000022</v>
      </c>
      <c r="L67" s="83">
        <v>2.2799806389360002</v>
      </c>
      <c r="M67" s="83">
        <v>1.8564057962945579</v>
      </c>
      <c r="N67" s="83">
        <v>44.280403109879913</v>
      </c>
      <c r="O67" s="83">
        <v>20.201995576139698</v>
      </c>
      <c r="P67" s="83">
        <v>15.888194850545911</v>
      </c>
      <c r="Q67" s="83">
        <v>19.547267791284973</v>
      </c>
      <c r="R67" s="83">
        <v>21.894507265591535</v>
      </c>
    </row>
    <row r="68" spans="1:18" ht="11.25" customHeight="1" x14ac:dyDescent="0.25">
      <c r="A68" s="72" t="s">
        <v>86</v>
      </c>
      <c r="B68" s="73" t="s">
        <v>87</v>
      </c>
      <c r="C68" s="83">
        <v>0.89996871525107636</v>
      </c>
      <c r="D68" s="83">
        <v>1.679367348</v>
      </c>
      <c r="E68" s="83">
        <v>1.2566261519999999</v>
      </c>
      <c r="F68" s="83">
        <v>2.0966657039999999</v>
      </c>
      <c r="G68" s="83">
        <v>2.9176971840000001</v>
      </c>
      <c r="H68" s="83">
        <v>0.7000146516209913</v>
      </c>
      <c r="I68" s="83">
        <v>0.42131768399999997</v>
      </c>
      <c r="J68" s="83">
        <v>0.82907013600000001</v>
      </c>
      <c r="K68" s="83">
        <v>1.6752224159999998</v>
      </c>
      <c r="L68" s="83">
        <v>1.6739663760000001</v>
      </c>
      <c r="M68" s="83">
        <v>2.4011802034566481</v>
      </c>
      <c r="N68" s="83">
        <v>1.8000321473986505</v>
      </c>
      <c r="O68" s="83">
        <v>0.99995570567415126</v>
      </c>
      <c r="P68" s="83">
        <v>0.69999940053190279</v>
      </c>
      <c r="Q68" s="83">
        <v>0.3999761450094253</v>
      </c>
      <c r="R68" s="83">
        <v>0.59995868106798522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0.687434543856</v>
      </c>
      <c r="G69" s="83">
        <v>0</v>
      </c>
      <c r="H69" s="83">
        <v>1.6715995516868061</v>
      </c>
      <c r="I69" s="83">
        <v>2.0410410515040001</v>
      </c>
      <c r="J69" s="83">
        <v>4.6959641167679997</v>
      </c>
      <c r="K69" s="83">
        <v>8.9853397119359997</v>
      </c>
      <c r="L69" s="83">
        <v>14.629221641808</v>
      </c>
      <c r="M69" s="83">
        <v>16.969345564169181</v>
      </c>
      <c r="N69" s="83">
        <v>7.6978541982755049</v>
      </c>
      <c r="O69" s="83">
        <v>5.908022759343317</v>
      </c>
      <c r="P69" s="83">
        <v>9.5652345129058904</v>
      </c>
      <c r="Q69" s="83">
        <v>11.482149362452081</v>
      </c>
      <c r="R69" s="83">
        <v>11.843195387687528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0.36312269013824111</v>
      </c>
      <c r="O71" s="84">
        <v>0</v>
      </c>
      <c r="P71" s="84">
        <v>0</v>
      </c>
      <c r="Q71" s="84">
        <v>2.682642835947715</v>
      </c>
      <c r="R71" s="84">
        <v>2.6823274113430693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0.687434543856</v>
      </c>
      <c r="G73" s="84">
        <v>0</v>
      </c>
      <c r="H73" s="84">
        <v>1.6715995516868061</v>
      </c>
      <c r="I73" s="84">
        <v>2.0410410515040001</v>
      </c>
      <c r="J73" s="84">
        <v>4.6959641167679997</v>
      </c>
      <c r="K73" s="84">
        <v>8.9853397119359997</v>
      </c>
      <c r="L73" s="84">
        <v>14.629221641808</v>
      </c>
      <c r="M73" s="84">
        <v>16.969345564169181</v>
      </c>
      <c r="N73" s="84">
        <v>7.3347315081372635</v>
      </c>
      <c r="O73" s="84">
        <v>5.908022759343317</v>
      </c>
      <c r="P73" s="84">
        <v>9.5652345129058904</v>
      </c>
      <c r="Q73" s="84">
        <v>8.7995065265043664</v>
      </c>
      <c r="R73" s="84">
        <v>9.1608679763444592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272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18507.61689278522</v>
      </c>
      <c r="D2" s="79">
        <v>18098.904677612762</v>
      </c>
      <c r="E2" s="79">
        <v>17895.409502496554</v>
      </c>
      <c r="F2" s="79">
        <v>17913.744217188472</v>
      </c>
      <c r="G2" s="79">
        <v>16227.853699387357</v>
      </c>
      <c r="H2" s="79">
        <v>12534.35634589771</v>
      </c>
      <c r="I2" s="79">
        <v>11675.684748686472</v>
      </c>
      <c r="J2" s="79">
        <v>10541.436610094786</v>
      </c>
      <c r="K2" s="79">
        <v>8926.0523720656201</v>
      </c>
      <c r="L2" s="79">
        <v>7584.3555987700447</v>
      </c>
      <c r="M2" s="79">
        <v>7174.7571475791046</v>
      </c>
      <c r="N2" s="79">
        <v>6578.5013458540661</v>
      </c>
      <c r="O2" s="79">
        <v>6498.37679147984</v>
      </c>
      <c r="P2" s="79">
        <v>6266.9108797229137</v>
      </c>
      <c r="Q2" s="79">
        <v>6014.4622501912763</v>
      </c>
      <c r="R2" s="79">
        <v>6085.6085801332938</v>
      </c>
    </row>
    <row r="3" spans="1:18" ht="11.25" customHeight="1" x14ac:dyDescent="0.25">
      <c r="A3" s="53" t="s">
        <v>2</v>
      </c>
      <c r="B3" s="54" t="s">
        <v>3</v>
      </c>
      <c r="C3" s="80">
        <v>1429.6866027031333</v>
      </c>
      <c r="D3" s="80">
        <v>1232.2726702273078</v>
      </c>
      <c r="E3" s="80">
        <v>1184.5846441785961</v>
      </c>
      <c r="F3" s="80">
        <v>990.04538691655205</v>
      </c>
      <c r="G3" s="80">
        <v>899.68067240918413</v>
      </c>
      <c r="H3" s="80">
        <v>733.93276873430602</v>
      </c>
      <c r="I3" s="80">
        <v>631.10617564885206</v>
      </c>
      <c r="J3" s="80">
        <v>550.20462254352003</v>
      </c>
      <c r="K3" s="80">
        <v>489.23622029915998</v>
      </c>
      <c r="L3" s="80">
        <v>337.27113543690001</v>
      </c>
      <c r="M3" s="80">
        <v>321.2443087458804</v>
      </c>
      <c r="N3" s="80">
        <v>268.74149082648125</v>
      </c>
      <c r="O3" s="80">
        <v>241.58370369646715</v>
      </c>
      <c r="P3" s="80">
        <v>246.98077045605706</v>
      </c>
      <c r="Q3" s="80">
        <v>273.29370470460645</v>
      </c>
      <c r="R3" s="80">
        <v>252.23201210778322</v>
      </c>
    </row>
    <row r="4" spans="1:18" ht="11.25" customHeight="1" x14ac:dyDescent="0.25">
      <c r="A4" s="56" t="s">
        <v>125</v>
      </c>
      <c r="B4" s="57" t="s">
        <v>126</v>
      </c>
      <c r="C4" s="3">
        <v>1072.9510909634962</v>
      </c>
      <c r="D4" s="3">
        <v>1078.6776748013879</v>
      </c>
      <c r="E4" s="3">
        <v>1042.343078048676</v>
      </c>
      <c r="F4" s="3">
        <v>854.54081573911208</v>
      </c>
      <c r="G4" s="3">
        <v>761.51177871674406</v>
      </c>
      <c r="H4" s="3">
        <v>610.61782314843947</v>
      </c>
      <c r="I4" s="3">
        <v>519.156968743692</v>
      </c>
      <c r="J4" s="3">
        <v>474.11177164416</v>
      </c>
      <c r="K4" s="3">
        <v>435.53378587967995</v>
      </c>
      <c r="L4" s="3">
        <v>319.93566868421999</v>
      </c>
      <c r="M4" s="3">
        <v>304.98224901364904</v>
      </c>
      <c r="N4" s="3">
        <v>252.78582703971898</v>
      </c>
      <c r="O4" s="3">
        <v>228.45788687771193</v>
      </c>
      <c r="P4" s="3">
        <v>232.63944848477024</v>
      </c>
      <c r="Q4" s="3">
        <v>261.47578753499596</v>
      </c>
      <c r="R4" s="3">
        <v>241.62624365499985</v>
      </c>
    </row>
    <row r="5" spans="1:18" ht="11.25" customHeight="1" x14ac:dyDescent="0.25">
      <c r="A5" s="59" t="s">
        <v>127</v>
      </c>
      <c r="B5" s="60" t="s">
        <v>128</v>
      </c>
      <c r="C5" s="2">
        <v>1057.7558884510693</v>
      </c>
      <c r="D5" s="2">
        <v>1063.4472163703879</v>
      </c>
      <c r="E5" s="2">
        <v>929.44975486107603</v>
      </c>
      <c r="F5" s="2">
        <v>842.44349298499208</v>
      </c>
      <c r="G5" s="2">
        <v>755.23771237874405</v>
      </c>
      <c r="H5" s="2">
        <v>607.62110631550229</v>
      </c>
      <c r="I5" s="2">
        <v>516.02110034245197</v>
      </c>
      <c r="J5" s="2">
        <v>470.97608243795997</v>
      </c>
      <c r="K5" s="2">
        <v>432.40401010979997</v>
      </c>
      <c r="L5" s="2">
        <v>319.93566868421999</v>
      </c>
      <c r="M5" s="2">
        <v>304.98224901364904</v>
      </c>
      <c r="N5" s="2">
        <v>249.95832932747123</v>
      </c>
      <c r="O5" s="2">
        <v>228.45788687771193</v>
      </c>
      <c r="P5" s="2">
        <v>232.63944848477024</v>
      </c>
      <c r="Q5" s="2">
        <v>261.47578753499596</v>
      </c>
      <c r="R5" s="2">
        <v>241.62624365499985</v>
      </c>
    </row>
    <row r="6" spans="1:18" ht="11.25" customHeight="1" x14ac:dyDescent="0.25">
      <c r="A6" s="61" t="s">
        <v>4</v>
      </c>
      <c r="B6" s="62" t="s">
        <v>5</v>
      </c>
      <c r="C6" s="1">
        <v>2.8503401614715682</v>
      </c>
      <c r="D6" s="1">
        <v>2.8824187047839995</v>
      </c>
      <c r="E6" s="1">
        <v>5.7618330037560002</v>
      </c>
      <c r="F6" s="1">
        <v>2.8826656422479999</v>
      </c>
      <c r="G6" s="1">
        <v>0</v>
      </c>
      <c r="H6" s="1">
        <v>5.7988052478662651</v>
      </c>
      <c r="I6" s="1">
        <v>2.8811840174639998</v>
      </c>
      <c r="J6" s="1">
        <v>0</v>
      </c>
      <c r="K6" s="1">
        <v>23.442061551228001</v>
      </c>
      <c r="L6" s="1">
        <v>9.8687322800280004</v>
      </c>
      <c r="M6" s="1">
        <v>0</v>
      </c>
      <c r="N6" s="1">
        <v>0</v>
      </c>
      <c r="O6" s="1">
        <v>0</v>
      </c>
      <c r="P6" s="1">
        <v>2.8512240662234061</v>
      </c>
      <c r="Q6" s="1">
        <v>2.9478058402223417</v>
      </c>
      <c r="R6" s="1">
        <v>2.8513261137270676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2.7698452824239999</v>
      </c>
      <c r="L7" s="1">
        <v>2.7703601750879998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1054.9055482895976</v>
      </c>
      <c r="D8" s="1">
        <v>1058.4549872099278</v>
      </c>
      <c r="E8" s="1">
        <v>917.63663606841601</v>
      </c>
      <c r="F8" s="1">
        <v>837.54987464570411</v>
      </c>
      <c r="G8" s="1">
        <v>750.81200703933609</v>
      </c>
      <c r="H8" s="1">
        <v>597.49623268684934</v>
      </c>
      <c r="I8" s="1">
        <v>508.71030817622398</v>
      </c>
      <c r="J8" s="1">
        <v>468.95877258753598</v>
      </c>
      <c r="K8" s="1">
        <v>404.17644306679199</v>
      </c>
      <c r="L8" s="1">
        <v>307.29657622910401</v>
      </c>
      <c r="M8" s="1">
        <v>304.98224901364904</v>
      </c>
      <c r="N8" s="1">
        <v>249.95832932747123</v>
      </c>
      <c r="O8" s="1">
        <v>228.45788687771193</v>
      </c>
      <c r="P8" s="1">
        <v>229.78822441854683</v>
      </c>
      <c r="Q8" s="1">
        <v>258.52798169477364</v>
      </c>
      <c r="R8" s="1">
        <v>238.7749175412728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2.109810455676</v>
      </c>
      <c r="E9" s="1">
        <v>6.0512857889039999</v>
      </c>
      <c r="F9" s="1">
        <v>2.01095269704</v>
      </c>
      <c r="G9" s="1">
        <v>4.4257053394080001</v>
      </c>
      <c r="H9" s="1">
        <v>4.326068380786654</v>
      </c>
      <c r="I9" s="1">
        <v>4.4296081487640002</v>
      </c>
      <c r="J9" s="1">
        <v>2.0173098504240001</v>
      </c>
      <c r="K9" s="1">
        <v>2.0156602093560001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2.8274977122477538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15.195202512426995</v>
      </c>
      <c r="D11" s="2">
        <v>15.230458430999999</v>
      </c>
      <c r="E11" s="2">
        <v>112.89332318759999</v>
      </c>
      <c r="F11" s="2">
        <v>12.09732275412</v>
      </c>
      <c r="G11" s="2">
        <v>6.2740663379999999</v>
      </c>
      <c r="H11" s="2">
        <v>2.9967168329371576</v>
      </c>
      <c r="I11" s="2">
        <v>3.1358684012399998</v>
      </c>
      <c r="J11" s="2">
        <v>3.1356892061999999</v>
      </c>
      <c r="K11" s="2">
        <v>3.1297757698799997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15.195202512426995</v>
      </c>
      <c r="D12" s="1">
        <v>15.230458430999999</v>
      </c>
      <c r="E12" s="1">
        <v>112.89332318759999</v>
      </c>
      <c r="F12" s="1">
        <v>12.09732275412</v>
      </c>
      <c r="G12" s="1">
        <v>6.2740663379999999</v>
      </c>
      <c r="H12" s="1">
        <v>2.9967168329371576</v>
      </c>
      <c r="I12" s="1">
        <v>3.1358684012399998</v>
      </c>
      <c r="J12" s="1">
        <v>3.1356892061999999</v>
      </c>
      <c r="K12" s="1">
        <v>3.1297757698799997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356.7355117396371</v>
      </c>
      <c r="D15" s="3">
        <v>153.59499542591996</v>
      </c>
      <c r="E15" s="3">
        <v>142.24156612991999</v>
      </c>
      <c r="F15" s="3">
        <v>135.50457117743997</v>
      </c>
      <c r="G15" s="3">
        <v>138.16889369244001</v>
      </c>
      <c r="H15" s="3">
        <v>123.31494558586654</v>
      </c>
      <c r="I15" s="3">
        <v>111.94920690516</v>
      </c>
      <c r="J15" s="3">
        <v>76.092850899360002</v>
      </c>
      <c r="K15" s="3">
        <v>53.702434419479999</v>
      </c>
      <c r="L15" s="3">
        <v>17.335466752680002</v>
      </c>
      <c r="M15" s="3">
        <v>16.262059732231375</v>
      </c>
      <c r="N15" s="3">
        <v>15.955663786762255</v>
      </c>
      <c r="O15" s="3">
        <v>13.12581681875522</v>
      </c>
      <c r="P15" s="3">
        <v>14.341321971286806</v>
      </c>
      <c r="Q15" s="3">
        <v>11.817917169610482</v>
      </c>
      <c r="R15" s="3">
        <v>10.605768452783369</v>
      </c>
    </row>
    <row r="16" spans="1:18" ht="11.25" customHeight="1" x14ac:dyDescent="0.25">
      <c r="A16" s="59" t="s">
        <v>20</v>
      </c>
      <c r="B16" s="60" t="s">
        <v>21</v>
      </c>
      <c r="C16" s="2">
        <v>356.7355117396371</v>
      </c>
      <c r="D16" s="2">
        <v>151.72097118551997</v>
      </c>
      <c r="E16" s="2">
        <v>142.24156612991999</v>
      </c>
      <c r="F16" s="2">
        <v>133.62074982503998</v>
      </c>
      <c r="G16" s="2">
        <v>138.16889369244001</v>
      </c>
      <c r="H16" s="2">
        <v>121.37086383241534</v>
      </c>
      <c r="I16" s="2">
        <v>111.94920690516</v>
      </c>
      <c r="J16" s="2">
        <v>76.092850899360002</v>
      </c>
      <c r="K16" s="2">
        <v>53.702434419479999</v>
      </c>
      <c r="L16" s="2">
        <v>17.335466752680002</v>
      </c>
      <c r="M16" s="2">
        <v>16.262059732231375</v>
      </c>
      <c r="N16" s="2">
        <v>15.955663786762255</v>
      </c>
      <c r="O16" s="2">
        <v>13.12581681875522</v>
      </c>
      <c r="P16" s="2">
        <v>14.341321971286806</v>
      </c>
      <c r="Q16" s="2">
        <v>11.817917169610482</v>
      </c>
      <c r="R16" s="2">
        <v>10.605768452783369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1.8740242404</v>
      </c>
      <c r="E18" s="2">
        <v>0</v>
      </c>
      <c r="F18" s="2">
        <v>1.8838213524</v>
      </c>
      <c r="G18" s="2">
        <v>0</v>
      </c>
      <c r="H18" s="2">
        <v>1.9440817534512069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5040.4886132918409</v>
      </c>
      <c r="D21" s="80">
        <v>4804.9879167481695</v>
      </c>
      <c r="E21" s="80">
        <v>4477.6292775418078</v>
      </c>
      <c r="F21" s="80">
        <v>4378.8444107588648</v>
      </c>
      <c r="G21" s="80">
        <v>3719.8582178937841</v>
      </c>
      <c r="H21" s="80">
        <v>3195.2429857378611</v>
      </c>
      <c r="I21" s="80">
        <v>2751.699731710356</v>
      </c>
      <c r="J21" s="80">
        <v>2786.467754428164</v>
      </c>
      <c r="K21" s="80">
        <v>2090.7990023744514</v>
      </c>
      <c r="L21" s="80">
        <v>1651.8978806043242</v>
      </c>
      <c r="M21" s="80">
        <v>1395.5489001925666</v>
      </c>
      <c r="N21" s="80">
        <v>1057.0175873413541</v>
      </c>
      <c r="O21" s="80">
        <v>999.92131383690435</v>
      </c>
      <c r="P21" s="80">
        <v>822.67279998505433</v>
      </c>
      <c r="Q21" s="80">
        <v>755.44401997485932</v>
      </c>
      <c r="R21" s="80">
        <v>783.59206909203965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9.2026915305480017</v>
      </c>
      <c r="E22" s="3">
        <v>8.744470428384</v>
      </c>
      <c r="F22" s="3">
        <v>6.1376953537799999</v>
      </c>
      <c r="G22" s="3">
        <v>6.1344422939160008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9.2026915305480017</v>
      </c>
      <c r="E23" s="2">
        <v>8.744470428384</v>
      </c>
      <c r="F23" s="2">
        <v>6.1376953537799999</v>
      </c>
      <c r="G23" s="2">
        <v>6.1344422939160008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9.2026915305480017</v>
      </c>
      <c r="E24" s="1">
        <v>8.744470428384</v>
      </c>
      <c r="F24" s="1">
        <v>6.1376953537799999</v>
      </c>
      <c r="G24" s="1">
        <v>6.1344422939160008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5040.4886132918409</v>
      </c>
      <c r="D30" s="3">
        <v>4795.7852252176217</v>
      </c>
      <c r="E30" s="3">
        <v>4468.8848071134234</v>
      </c>
      <c r="F30" s="3">
        <v>4372.7067154050847</v>
      </c>
      <c r="G30" s="3">
        <v>3713.7237755998681</v>
      </c>
      <c r="H30" s="3">
        <v>3195.2429857378611</v>
      </c>
      <c r="I30" s="3">
        <v>2751.699731710356</v>
      </c>
      <c r="J30" s="3">
        <v>2786.467754428164</v>
      </c>
      <c r="K30" s="3">
        <v>2090.7990023744514</v>
      </c>
      <c r="L30" s="3">
        <v>1651.8978806043242</v>
      </c>
      <c r="M30" s="3">
        <v>1395.5489001925666</v>
      </c>
      <c r="N30" s="3">
        <v>1057.0175873413541</v>
      </c>
      <c r="O30" s="3">
        <v>999.92131383690435</v>
      </c>
      <c r="P30" s="3">
        <v>822.67279998505433</v>
      </c>
      <c r="Q30" s="3">
        <v>755.44401997485932</v>
      </c>
      <c r="R30" s="3">
        <v>783.59206909203965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246.97735540262207</v>
      </c>
      <c r="D34" s="2">
        <v>328.40644154893204</v>
      </c>
      <c r="E34" s="2">
        <v>304.99846235002803</v>
      </c>
      <c r="F34" s="2">
        <v>351.99541531634407</v>
      </c>
      <c r="G34" s="2">
        <v>277.67935194397199</v>
      </c>
      <c r="H34" s="2">
        <v>231.37729282514238</v>
      </c>
      <c r="I34" s="2">
        <v>219.01933195689605</v>
      </c>
      <c r="J34" s="2">
        <v>171.45178773519604</v>
      </c>
      <c r="K34" s="2">
        <v>142.23895792099199</v>
      </c>
      <c r="L34" s="2">
        <v>107.51843511907202</v>
      </c>
      <c r="M34" s="2">
        <v>119.07840772974157</v>
      </c>
      <c r="N34" s="2">
        <v>110.46795748236502</v>
      </c>
      <c r="O34" s="2">
        <v>116.09908699129841</v>
      </c>
      <c r="P34" s="2">
        <v>130.96161836197206</v>
      </c>
      <c r="Q34" s="2">
        <v>125.17575611022323</v>
      </c>
      <c r="R34" s="2">
        <v>113.42730744264846</v>
      </c>
    </row>
    <row r="35" spans="1:18" ht="11.25" customHeight="1" x14ac:dyDescent="0.25">
      <c r="A35" s="59" t="s">
        <v>145</v>
      </c>
      <c r="B35" s="60" t="s">
        <v>146</v>
      </c>
      <c r="C35" s="2">
        <v>9.3484714429728548</v>
      </c>
      <c r="D35" s="2">
        <v>9.3414000889440008</v>
      </c>
      <c r="E35" s="2">
        <v>6.1184377485000008</v>
      </c>
      <c r="F35" s="2">
        <v>6.1064547500880009</v>
      </c>
      <c r="G35" s="2">
        <v>6.0901776021240002</v>
      </c>
      <c r="H35" s="2">
        <v>3.0479843701476486</v>
      </c>
      <c r="I35" s="2">
        <v>8.9841152404080002</v>
      </c>
      <c r="J35" s="2">
        <v>2.9136675146040001</v>
      </c>
      <c r="K35" s="2">
        <v>2.9195864775000002</v>
      </c>
      <c r="L35" s="2">
        <v>0</v>
      </c>
      <c r="M35" s="2">
        <v>3.0419185443985115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9.3484714429728548</v>
      </c>
      <c r="D36" s="1">
        <v>9.3414000889440008</v>
      </c>
      <c r="E36" s="1">
        <v>6.1184377485000008</v>
      </c>
      <c r="F36" s="1">
        <v>6.1064547500880009</v>
      </c>
      <c r="G36" s="1">
        <v>6.0901776021240002</v>
      </c>
      <c r="H36" s="1">
        <v>3.0479843701476486</v>
      </c>
      <c r="I36" s="1">
        <v>8.9841152404080002</v>
      </c>
      <c r="J36" s="1">
        <v>2.9136675146040001</v>
      </c>
      <c r="K36" s="1">
        <v>2.9195864775000002</v>
      </c>
      <c r="L36" s="1">
        <v>0</v>
      </c>
      <c r="M36" s="1">
        <v>3.0419185443985115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15.746731499246396</v>
      </c>
      <c r="D38" s="2">
        <v>15.680279179511999</v>
      </c>
      <c r="E38" s="2">
        <v>15.669171138563998</v>
      </c>
      <c r="F38" s="2">
        <v>15.916829276448002</v>
      </c>
      <c r="G38" s="2">
        <v>12.644201732760003</v>
      </c>
      <c r="H38" s="2">
        <v>15.89038032472949</v>
      </c>
      <c r="I38" s="2">
        <v>31.759002884736002</v>
      </c>
      <c r="J38" s="2">
        <v>3.2738617704600004</v>
      </c>
      <c r="K38" s="2">
        <v>3.2392432146600005</v>
      </c>
      <c r="L38" s="2">
        <v>0</v>
      </c>
      <c r="M38" s="2">
        <v>3.1688013254182237</v>
      </c>
      <c r="N38" s="2">
        <v>3.1752369954638371</v>
      </c>
      <c r="O38" s="2">
        <v>3.1890913721604406</v>
      </c>
      <c r="P38" s="2">
        <v>3.1639098406031962</v>
      </c>
      <c r="Q38" s="2">
        <v>3.1687401685848218</v>
      </c>
      <c r="R38" s="2">
        <v>3.160176434673112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15.746731499246396</v>
      </c>
      <c r="D41" s="1">
        <v>15.680279179511999</v>
      </c>
      <c r="E41" s="1">
        <v>15.669171138563998</v>
      </c>
      <c r="F41" s="1">
        <v>15.916829276448002</v>
      </c>
      <c r="G41" s="1">
        <v>12.644201732760003</v>
      </c>
      <c r="H41" s="1">
        <v>15.89038032472949</v>
      </c>
      <c r="I41" s="1">
        <v>31.759002884736002</v>
      </c>
      <c r="J41" s="1">
        <v>3.2738617704600004</v>
      </c>
      <c r="K41" s="1">
        <v>3.2392432146600005</v>
      </c>
      <c r="L41" s="1">
        <v>0</v>
      </c>
      <c r="M41" s="1">
        <v>3.1688013254182237</v>
      </c>
      <c r="N41" s="1">
        <v>3.1752369954638371</v>
      </c>
      <c r="O41" s="1">
        <v>3.1890913721604406</v>
      </c>
      <c r="P41" s="1">
        <v>3.1639098406031962</v>
      </c>
      <c r="Q41" s="1">
        <v>3.1687401685848218</v>
      </c>
      <c r="R41" s="1">
        <v>3.160176434673112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1365.9085994153345</v>
      </c>
      <c r="D43" s="2">
        <v>1587.6324792441362</v>
      </c>
      <c r="E43" s="2">
        <v>1467.2274504951956</v>
      </c>
      <c r="F43" s="2">
        <v>1451.1587205141</v>
      </c>
      <c r="G43" s="2">
        <v>1317.515019237612</v>
      </c>
      <c r="H43" s="2">
        <v>1489.809828842212</v>
      </c>
      <c r="I43" s="2">
        <v>1107.7396979636521</v>
      </c>
      <c r="J43" s="2">
        <v>1187.5277977346163</v>
      </c>
      <c r="K43" s="2">
        <v>792.82613368623595</v>
      </c>
      <c r="L43" s="2">
        <v>720.337311795348</v>
      </c>
      <c r="M43" s="2">
        <v>691.30909737595664</v>
      </c>
      <c r="N43" s="2">
        <v>612.10985881398233</v>
      </c>
      <c r="O43" s="2">
        <v>533.84954573944299</v>
      </c>
      <c r="P43" s="2">
        <v>419.20256407795802</v>
      </c>
      <c r="Q43" s="2">
        <v>407.2817225931596</v>
      </c>
      <c r="R43" s="2">
        <v>437.8996526330493</v>
      </c>
    </row>
    <row r="44" spans="1:18" ht="11.25" customHeight="1" x14ac:dyDescent="0.25">
      <c r="A44" s="59" t="s">
        <v>149</v>
      </c>
      <c r="B44" s="60" t="s">
        <v>59</v>
      </c>
      <c r="C44" s="2">
        <v>3402.5074555316651</v>
      </c>
      <c r="D44" s="2">
        <v>2854.7246251560969</v>
      </c>
      <c r="E44" s="2">
        <v>2674.8712853811357</v>
      </c>
      <c r="F44" s="2">
        <v>2547.5292955481045</v>
      </c>
      <c r="G44" s="2">
        <v>2099.7950250834001</v>
      </c>
      <c r="H44" s="2">
        <v>1455.1174993756297</v>
      </c>
      <c r="I44" s="2">
        <v>1377.7546224008163</v>
      </c>
      <c r="J44" s="2">
        <v>1421.3006396732876</v>
      </c>
      <c r="K44" s="2">
        <v>1149.5750810750637</v>
      </c>
      <c r="L44" s="2">
        <v>824.04213368990406</v>
      </c>
      <c r="M44" s="2">
        <v>578.95067521705175</v>
      </c>
      <c r="N44" s="2">
        <v>331.26453404954299</v>
      </c>
      <c r="O44" s="2">
        <v>346.78358973400242</v>
      </c>
      <c r="P44" s="2">
        <v>269.344707704521</v>
      </c>
      <c r="Q44" s="2">
        <v>219.81780110289162</v>
      </c>
      <c r="R44" s="2">
        <v>229.10493258166875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6.4429612638479998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6.4429612638479998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12035.153556863874</v>
      </c>
      <c r="D52" s="80">
        <v>12059.848312664728</v>
      </c>
      <c r="E52" s="80">
        <v>12230.844406031556</v>
      </c>
      <c r="F52" s="80">
        <v>12541.910186599993</v>
      </c>
      <c r="G52" s="80">
        <v>11606.557572322416</v>
      </c>
      <c r="H52" s="80">
        <v>8603.9154301579092</v>
      </c>
      <c r="I52" s="80">
        <v>8264.069765361719</v>
      </c>
      <c r="J52" s="80">
        <v>7204.7642331231018</v>
      </c>
      <c r="K52" s="80">
        <v>6346.0171493920088</v>
      </c>
      <c r="L52" s="80">
        <v>5595.1865827288202</v>
      </c>
      <c r="M52" s="80">
        <v>5457.963938640657</v>
      </c>
      <c r="N52" s="80">
        <v>5252.7422676862307</v>
      </c>
      <c r="O52" s="80">
        <v>5256.0247307835607</v>
      </c>
      <c r="P52" s="80">
        <v>5196.1133104711616</v>
      </c>
      <c r="Q52" s="80">
        <v>4984.4375692094691</v>
      </c>
      <c r="R52" s="80">
        <v>5049.6415003982056</v>
      </c>
    </row>
    <row r="53" spans="1:18" ht="11.25" customHeight="1" x14ac:dyDescent="0.25">
      <c r="A53" s="56" t="s">
        <v>74</v>
      </c>
      <c r="B53" s="57" t="s">
        <v>75</v>
      </c>
      <c r="C53" s="3">
        <v>12021.878752381534</v>
      </c>
      <c r="D53" s="3">
        <v>12048.136326486616</v>
      </c>
      <c r="E53" s="3">
        <v>12219.502516058772</v>
      </c>
      <c r="F53" s="3">
        <v>12541.910186599993</v>
      </c>
      <c r="G53" s="3">
        <v>11606.557572322416</v>
      </c>
      <c r="H53" s="3">
        <v>8603.9154301579092</v>
      </c>
      <c r="I53" s="3">
        <v>8263.6983678989509</v>
      </c>
      <c r="J53" s="3">
        <v>7204.3673681932942</v>
      </c>
      <c r="K53" s="3">
        <v>6346.0171493920088</v>
      </c>
      <c r="L53" s="3">
        <v>5595.1865827288202</v>
      </c>
      <c r="M53" s="3">
        <v>5457.963938640657</v>
      </c>
      <c r="N53" s="3">
        <v>5252.7422676862307</v>
      </c>
      <c r="O53" s="3">
        <v>5256.0247307835607</v>
      </c>
      <c r="P53" s="3">
        <v>5196.1133104711616</v>
      </c>
      <c r="Q53" s="3">
        <v>4984.4375692094691</v>
      </c>
      <c r="R53" s="3">
        <v>5049.6415003982056</v>
      </c>
    </row>
    <row r="54" spans="1:18" ht="11.25" customHeight="1" x14ac:dyDescent="0.25">
      <c r="A54" s="56" t="s">
        <v>152</v>
      </c>
      <c r="B54" s="57" t="s">
        <v>153</v>
      </c>
      <c r="C54" s="3">
        <v>13.274804482340278</v>
      </c>
      <c r="D54" s="3">
        <v>11.711986178111999</v>
      </c>
      <c r="E54" s="3">
        <v>11.341889972783999</v>
      </c>
      <c r="F54" s="3">
        <v>0</v>
      </c>
      <c r="G54" s="3">
        <v>0</v>
      </c>
      <c r="H54" s="3">
        <v>0</v>
      </c>
      <c r="I54" s="3">
        <v>0.37139746276800001</v>
      </c>
      <c r="J54" s="3">
        <v>0.39686492980800003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12.964022008149081</v>
      </c>
      <c r="D55" s="2">
        <v>11.523433975055999</v>
      </c>
      <c r="E55" s="2">
        <v>11.155996052783999</v>
      </c>
      <c r="F55" s="2">
        <v>0</v>
      </c>
      <c r="G55" s="2">
        <v>0</v>
      </c>
      <c r="H55" s="2">
        <v>0</v>
      </c>
      <c r="I55" s="2">
        <v>0</v>
      </c>
      <c r="J55" s="2">
        <v>0.18594968817599999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0.31078247419119676</v>
      </c>
      <c r="D57" s="2">
        <v>0.18855220305600001</v>
      </c>
      <c r="E57" s="2">
        <v>0.18589392000000002</v>
      </c>
      <c r="F57" s="2">
        <v>0</v>
      </c>
      <c r="G57" s="2">
        <v>0</v>
      </c>
      <c r="H57" s="2">
        <v>0</v>
      </c>
      <c r="I57" s="2">
        <v>0.37139746276800001</v>
      </c>
      <c r="J57" s="2">
        <v>0.21091524163200001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2.2881199263725653</v>
      </c>
      <c r="D59" s="80">
        <v>1.7957779725600003</v>
      </c>
      <c r="E59" s="80">
        <v>2.3511747445919999</v>
      </c>
      <c r="F59" s="80">
        <v>2.9442329130600005</v>
      </c>
      <c r="G59" s="80">
        <v>1.757236761972</v>
      </c>
      <c r="H59" s="80">
        <v>1.2651612676326893</v>
      </c>
      <c r="I59" s="80">
        <v>28.809075965544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0.84704316290750437</v>
      </c>
      <c r="P59" s="80">
        <v>1.143998810640233</v>
      </c>
      <c r="Q59" s="80">
        <v>1.2869563023412578</v>
      </c>
      <c r="R59" s="80">
        <v>0.14299853526514256</v>
      </c>
    </row>
    <row r="60" spans="1:18" ht="11.25" customHeight="1" x14ac:dyDescent="0.25">
      <c r="A60" s="56" t="s">
        <v>97</v>
      </c>
      <c r="B60" s="57" t="s">
        <v>98</v>
      </c>
      <c r="C60" s="3">
        <v>2.2881199263725653</v>
      </c>
      <c r="D60" s="3">
        <v>1.7957779725600003</v>
      </c>
      <c r="E60" s="3">
        <v>1.1970057013200002</v>
      </c>
      <c r="F60" s="3">
        <v>1.7949397752</v>
      </c>
      <c r="G60" s="3">
        <v>0.59865252876000008</v>
      </c>
      <c r="H60" s="3">
        <v>0.71496126763267998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0.57194287410406597</v>
      </c>
      <c r="P60" s="3">
        <v>1.143998810640233</v>
      </c>
      <c r="Q60" s="3">
        <v>1.2869563023412578</v>
      </c>
      <c r="R60" s="3">
        <v>0.14299853526514256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1.154169043272</v>
      </c>
      <c r="F61" s="3">
        <v>1.1492931378600002</v>
      </c>
      <c r="G61" s="3">
        <v>1.158584233212</v>
      </c>
      <c r="H61" s="3">
        <v>0.55020000000000946</v>
      </c>
      <c r="I61" s="3">
        <v>28.809075965544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0.27510028880343845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295.17852900495637</v>
      </c>
      <c r="D64" s="82">
        <v>315.15343852608004</v>
      </c>
      <c r="E64" s="82">
        <v>287.34728320259995</v>
      </c>
      <c r="F64" s="82">
        <v>350.87075249486406</v>
      </c>
      <c r="G64" s="82">
        <v>320.77561608475202</v>
      </c>
      <c r="H64" s="82">
        <v>323.066690180183</v>
      </c>
      <c r="I64" s="82">
        <v>346.51629510335999</v>
      </c>
      <c r="J64" s="82">
        <v>334.309541790168</v>
      </c>
      <c r="K64" s="82">
        <v>335.666523528504</v>
      </c>
      <c r="L64" s="82">
        <v>319.52046377008799</v>
      </c>
      <c r="M64" s="82">
        <v>355.58828486773683</v>
      </c>
      <c r="N64" s="82">
        <v>366.80722979484761</v>
      </c>
      <c r="O64" s="82">
        <v>70.921690861248962</v>
      </c>
      <c r="P64" s="82">
        <v>103.50016096915948</v>
      </c>
      <c r="Q64" s="82">
        <v>83.277663106877284</v>
      </c>
      <c r="R64" s="82">
        <v>81.318814189048609</v>
      </c>
    </row>
    <row r="65" spans="1:18" ht="11.25" customHeight="1" x14ac:dyDescent="0.25">
      <c r="A65" s="72" t="s">
        <v>350</v>
      </c>
      <c r="B65" s="73" t="s">
        <v>83</v>
      </c>
      <c r="C65" s="83">
        <v>295.01472110968547</v>
      </c>
      <c r="D65" s="83">
        <v>315.15343852608004</v>
      </c>
      <c r="E65" s="83">
        <v>286.05103861824</v>
      </c>
      <c r="F65" s="83">
        <v>349.82447000256008</v>
      </c>
      <c r="G65" s="83">
        <v>318.83798999807999</v>
      </c>
      <c r="H65" s="83">
        <v>321.89569420384976</v>
      </c>
      <c r="I65" s="83">
        <v>315.09519846336002</v>
      </c>
      <c r="J65" s="83">
        <v>333.85140597311999</v>
      </c>
      <c r="K65" s="83">
        <v>334.81217943936002</v>
      </c>
      <c r="L65" s="83">
        <v>317.91956015232</v>
      </c>
      <c r="M65" s="83">
        <v>353.34966903468626</v>
      </c>
      <c r="N65" s="83">
        <v>362.66859322428081</v>
      </c>
      <c r="O65" s="83">
        <v>64.736606067433684</v>
      </c>
      <c r="P65" s="83">
        <v>94.29458239418895</v>
      </c>
      <c r="Q65" s="83">
        <v>74.354416833238304</v>
      </c>
      <c r="R65" s="83">
        <v>75.178176149762976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3.3572790716783376</v>
      </c>
      <c r="Q66" s="83">
        <v>3.3572885885918575</v>
      </c>
      <c r="R66" s="83">
        <v>3.3573552537938802</v>
      </c>
    </row>
    <row r="67" spans="1:18" ht="11.25" customHeight="1" x14ac:dyDescent="0.25">
      <c r="A67" s="72" t="s">
        <v>84</v>
      </c>
      <c r="B67" s="73" t="s">
        <v>85</v>
      </c>
      <c r="C67" s="83">
        <v>0.16380789527092171</v>
      </c>
      <c r="D67" s="83">
        <v>0</v>
      </c>
      <c r="E67" s="83">
        <v>0.45708426036000005</v>
      </c>
      <c r="F67" s="83">
        <v>0.21072281630400003</v>
      </c>
      <c r="G67" s="83">
        <v>0</v>
      </c>
      <c r="H67" s="83">
        <v>5.4593417820122184E-2</v>
      </c>
      <c r="I67" s="83">
        <v>0</v>
      </c>
      <c r="J67" s="83">
        <v>0.45813581704800005</v>
      </c>
      <c r="K67" s="83">
        <v>0.85434408914399995</v>
      </c>
      <c r="L67" s="83">
        <v>1.6009036177680001</v>
      </c>
      <c r="M67" s="83">
        <v>2.2386158330505697</v>
      </c>
      <c r="N67" s="83">
        <v>2.2386376697062422</v>
      </c>
      <c r="O67" s="83">
        <v>3.3850864335157875</v>
      </c>
      <c r="P67" s="83">
        <v>2.9483398483116656</v>
      </c>
      <c r="Q67" s="83">
        <v>2.5662111652331383</v>
      </c>
      <c r="R67" s="83">
        <v>1.5834603170717254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0.83916032399999996</v>
      </c>
      <c r="F68" s="83">
        <v>0.83555967599999992</v>
      </c>
      <c r="G68" s="83">
        <v>1.2561237359999999</v>
      </c>
      <c r="H68" s="83">
        <v>0.40000000000000674</v>
      </c>
      <c r="I68" s="83">
        <v>31.421096640000002</v>
      </c>
      <c r="J68" s="83">
        <v>0</v>
      </c>
      <c r="K68" s="83">
        <v>0</v>
      </c>
      <c r="L68" s="83">
        <v>0</v>
      </c>
      <c r="M68" s="83">
        <v>0</v>
      </c>
      <c r="N68" s="83">
        <v>1.899998900860554</v>
      </c>
      <c r="O68" s="83">
        <v>2.7999983602994982</v>
      </c>
      <c r="P68" s="83">
        <v>2.8999596549805373</v>
      </c>
      <c r="Q68" s="83">
        <v>2.9997465198139799</v>
      </c>
      <c r="R68" s="83">
        <v>1.1998224684200238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0.68150235067199993</v>
      </c>
      <c r="H69" s="83">
        <v>0.71640255851310897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0.68150235067199993</v>
      </c>
      <c r="H73" s="84">
        <v>0.71640255851310897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271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3866.5767455491</v>
      </c>
      <c r="D2" s="79">
        <v>3795.8461307542084</v>
      </c>
      <c r="E2" s="79">
        <v>3481.8887093422327</v>
      </c>
      <c r="F2" s="79">
        <v>3665.5906812393246</v>
      </c>
      <c r="G2" s="79">
        <v>4234.6108795304526</v>
      </c>
      <c r="H2" s="79">
        <v>4064.1306868404531</v>
      </c>
      <c r="I2" s="79">
        <v>4045.3819998294603</v>
      </c>
      <c r="J2" s="79">
        <v>3534.0442498639441</v>
      </c>
      <c r="K2" s="79">
        <v>3394.8722485469516</v>
      </c>
      <c r="L2" s="79">
        <v>2899.6893756150484</v>
      </c>
      <c r="M2" s="79">
        <v>2975.3863407594076</v>
      </c>
      <c r="N2" s="79">
        <v>2890.2141996098794</v>
      </c>
      <c r="O2" s="79">
        <v>2353.7659460689588</v>
      </c>
      <c r="P2" s="79">
        <v>2239.7766545588979</v>
      </c>
      <c r="Q2" s="79">
        <v>2129.5973503257328</v>
      </c>
      <c r="R2" s="79">
        <v>2165.0292365449018</v>
      </c>
    </row>
    <row r="3" spans="1:18" ht="11.25" customHeight="1" x14ac:dyDescent="0.25">
      <c r="A3" s="53" t="s">
        <v>2</v>
      </c>
      <c r="B3" s="54" t="s">
        <v>3</v>
      </c>
      <c r="C3" s="80">
        <v>671.15068586688631</v>
      </c>
      <c r="D3" s="80">
        <v>612.54020188663196</v>
      </c>
      <c r="E3" s="80">
        <v>572.41604997395996</v>
      </c>
      <c r="F3" s="80">
        <v>613.14183709171209</v>
      </c>
      <c r="G3" s="80">
        <v>623.68169427806401</v>
      </c>
      <c r="H3" s="80">
        <v>571.32001102941979</v>
      </c>
      <c r="I3" s="80">
        <v>596.20490090348403</v>
      </c>
      <c r="J3" s="80">
        <v>620.14663714741209</v>
      </c>
      <c r="K3" s="80">
        <v>503.123989847796</v>
      </c>
      <c r="L3" s="80">
        <v>373.23355740555598</v>
      </c>
      <c r="M3" s="80">
        <v>411.70503576338785</v>
      </c>
      <c r="N3" s="80">
        <v>401.35189923806809</v>
      </c>
      <c r="O3" s="80">
        <v>172.63163653483898</v>
      </c>
      <c r="P3" s="80">
        <v>155.38316390073308</v>
      </c>
      <c r="Q3" s="80">
        <v>182.80835999591235</v>
      </c>
      <c r="R3" s="80">
        <v>165.5573582042326</v>
      </c>
    </row>
    <row r="4" spans="1:18" ht="11.25" customHeight="1" x14ac:dyDescent="0.25">
      <c r="A4" s="56" t="s">
        <v>125</v>
      </c>
      <c r="B4" s="57" t="s">
        <v>126</v>
      </c>
      <c r="C4" s="3">
        <v>603.23803654076607</v>
      </c>
      <c r="D4" s="3">
        <v>574.00428257647195</v>
      </c>
      <c r="E4" s="3">
        <v>534.68989085952001</v>
      </c>
      <c r="F4" s="3">
        <v>549.57064531327205</v>
      </c>
      <c r="G4" s="3">
        <v>591.25968238946405</v>
      </c>
      <c r="H4" s="3">
        <v>535.90982413878578</v>
      </c>
      <c r="I4" s="3">
        <v>544.21057307390402</v>
      </c>
      <c r="J4" s="3">
        <v>548.88603610579207</v>
      </c>
      <c r="K4" s="3">
        <v>424.25896006929599</v>
      </c>
      <c r="L4" s="3">
        <v>330.28807835469598</v>
      </c>
      <c r="M4" s="3">
        <v>367.32619834549234</v>
      </c>
      <c r="N4" s="3">
        <v>351.05858565553757</v>
      </c>
      <c r="O4" s="3">
        <v>149.08302004328473</v>
      </c>
      <c r="P4" s="3">
        <v>134.80175763645511</v>
      </c>
      <c r="Q4" s="3">
        <v>147.9491807923792</v>
      </c>
      <c r="R4" s="3">
        <v>139.151454200112</v>
      </c>
    </row>
    <row r="5" spans="1:18" ht="11.25" customHeight="1" x14ac:dyDescent="0.25">
      <c r="A5" s="59" t="s">
        <v>127</v>
      </c>
      <c r="B5" s="60" t="s">
        <v>128</v>
      </c>
      <c r="C5" s="2">
        <v>603.23803654076607</v>
      </c>
      <c r="D5" s="2">
        <v>574.00428257647195</v>
      </c>
      <c r="E5" s="2">
        <v>534.68989085952001</v>
      </c>
      <c r="F5" s="2">
        <v>549.57064531327205</v>
      </c>
      <c r="G5" s="2">
        <v>591.25968238946405</v>
      </c>
      <c r="H5" s="2">
        <v>535.90982413878578</v>
      </c>
      <c r="I5" s="2">
        <v>544.21057307390402</v>
      </c>
      <c r="J5" s="2">
        <v>548.88603610579207</v>
      </c>
      <c r="K5" s="2">
        <v>424.25896006929599</v>
      </c>
      <c r="L5" s="2">
        <v>330.28807835469598</v>
      </c>
      <c r="M5" s="2">
        <v>367.32619834549234</v>
      </c>
      <c r="N5" s="2">
        <v>351.05858565553757</v>
      </c>
      <c r="O5" s="2">
        <v>149.08302004328473</v>
      </c>
      <c r="P5" s="2">
        <v>134.80175763645511</v>
      </c>
      <c r="Q5" s="2">
        <v>147.9491807923792</v>
      </c>
      <c r="R5" s="2">
        <v>139.151454200112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603.23803654076607</v>
      </c>
      <c r="D8" s="1">
        <v>574.00428257647195</v>
      </c>
      <c r="E8" s="1">
        <v>534.68989085952001</v>
      </c>
      <c r="F8" s="1">
        <v>549.57064531327205</v>
      </c>
      <c r="G8" s="1">
        <v>591.25968238946405</v>
      </c>
      <c r="H8" s="1">
        <v>535.90982413878578</v>
      </c>
      <c r="I8" s="1">
        <v>544.21057307390402</v>
      </c>
      <c r="J8" s="1">
        <v>548.88603610579207</v>
      </c>
      <c r="K8" s="1">
        <v>424.25896006929599</v>
      </c>
      <c r="L8" s="1">
        <v>330.28807835469598</v>
      </c>
      <c r="M8" s="1">
        <v>367.32619834549234</v>
      </c>
      <c r="N8" s="1">
        <v>351.05858565553757</v>
      </c>
      <c r="O8" s="1">
        <v>149.08302004328473</v>
      </c>
      <c r="P8" s="1">
        <v>134.80175763645511</v>
      </c>
      <c r="Q8" s="1">
        <v>147.9491807923792</v>
      </c>
      <c r="R8" s="1">
        <v>139.151454200112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66.842113467105875</v>
      </c>
      <c r="D15" s="3">
        <v>37.638824141160001</v>
      </c>
      <c r="E15" s="3">
        <v>37.726159114439994</v>
      </c>
      <c r="F15" s="3">
        <v>63.571191778439996</v>
      </c>
      <c r="G15" s="3">
        <v>32.422011888600004</v>
      </c>
      <c r="H15" s="3">
        <v>35.410186890633994</v>
      </c>
      <c r="I15" s="3">
        <v>51.994327829580001</v>
      </c>
      <c r="J15" s="3">
        <v>71.260601041619992</v>
      </c>
      <c r="K15" s="3">
        <v>78.865029778500002</v>
      </c>
      <c r="L15" s="3">
        <v>42.945479050860008</v>
      </c>
      <c r="M15" s="3">
        <v>44.378837417895518</v>
      </c>
      <c r="N15" s="3">
        <v>50.293313582530487</v>
      </c>
      <c r="O15" s="3">
        <v>23.548616491554242</v>
      </c>
      <c r="P15" s="3">
        <v>20.58140626427798</v>
      </c>
      <c r="Q15" s="3">
        <v>34.859179203533159</v>
      </c>
      <c r="R15" s="3">
        <v>26.40590400412059</v>
      </c>
    </row>
    <row r="16" spans="1:18" ht="11.25" customHeight="1" x14ac:dyDescent="0.25">
      <c r="A16" s="59" t="s">
        <v>20</v>
      </c>
      <c r="B16" s="60" t="s">
        <v>21</v>
      </c>
      <c r="C16" s="2">
        <v>55.142047477480112</v>
      </c>
      <c r="D16" s="2">
        <v>37.638824141160001</v>
      </c>
      <c r="E16" s="2">
        <v>36.395511175799996</v>
      </c>
      <c r="F16" s="2">
        <v>61.352010258119996</v>
      </c>
      <c r="G16" s="2">
        <v>5.0741901666000002</v>
      </c>
      <c r="H16" s="2">
        <v>6.1610216997786038</v>
      </c>
      <c r="I16" s="2">
        <v>5.0738095864799995</v>
      </c>
      <c r="J16" s="2">
        <v>5.0728369928400001</v>
      </c>
      <c r="K16" s="2">
        <v>2.5357630528799997</v>
      </c>
      <c r="L16" s="2">
        <v>1.26779695308</v>
      </c>
      <c r="M16" s="2">
        <v>2.7271777190698652</v>
      </c>
      <c r="N16" s="2">
        <v>2.6255917605136241</v>
      </c>
      <c r="O16" s="2">
        <v>1.3128202463397203</v>
      </c>
      <c r="P16" s="2">
        <v>1.3130570170441607</v>
      </c>
      <c r="Q16" s="2">
        <v>5.3535516965269565</v>
      </c>
      <c r="R16" s="2">
        <v>4.0406376115099443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1.3306479386399999</v>
      </c>
      <c r="F17" s="2">
        <v>2.2191815203200003</v>
      </c>
      <c r="G17" s="2">
        <v>0</v>
      </c>
      <c r="H17" s="2">
        <v>0</v>
      </c>
      <c r="I17" s="2">
        <v>35.081565638400001</v>
      </c>
      <c r="J17" s="2">
        <v>56.390039729279998</v>
      </c>
      <c r="K17" s="2">
        <v>70.61310090792</v>
      </c>
      <c r="L17" s="2">
        <v>33.74758919376</v>
      </c>
      <c r="M17" s="2">
        <v>37.75167476735156</v>
      </c>
      <c r="N17" s="2">
        <v>43.767656568369816</v>
      </c>
      <c r="O17" s="2">
        <v>18.335692043641405</v>
      </c>
      <c r="P17" s="2">
        <v>15.36825441322487</v>
      </c>
      <c r="Q17" s="2">
        <v>27.555631151798448</v>
      </c>
      <c r="R17" s="2">
        <v>22.365266392610646</v>
      </c>
    </row>
    <row r="18" spans="1:18" ht="11.25" customHeight="1" x14ac:dyDescent="0.25">
      <c r="A18" s="65" t="s">
        <v>133</v>
      </c>
      <c r="B18" s="60" t="s">
        <v>22</v>
      </c>
      <c r="C18" s="2">
        <v>11.700065989625758</v>
      </c>
      <c r="D18" s="2">
        <v>0</v>
      </c>
      <c r="E18" s="2">
        <v>0</v>
      </c>
      <c r="F18" s="2">
        <v>0</v>
      </c>
      <c r="G18" s="2">
        <v>27.347821722000003</v>
      </c>
      <c r="H18" s="2">
        <v>29.249165190855393</v>
      </c>
      <c r="I18" s="2">
        <v>11.838952604699999</v>
      </c>
      <c r="J18" s="2">
        <v>9.7977243195000003</v>
      </c>
      <c r="K18" s="2">
        <v>5.7161658177000003</v>
      </c>
      <c r="L18" s="2">
        <v>5.7153493917000002</v>
      </c>
      <c r="M18" s="2">
        <v>3.899984931474092</v>
      </c>
      <c r="N18" s="2">
        <v>3.9000652536470453</v>
      </c>
      <c r="O18" s="2">
        <v>3.900104201573118</v>
      </c>
      <c r="P18" s="2">
        <v>3.9000948340089505</v>
      </c>
      <c r="Q18" s="2">
        <v>1.9499963552077584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2.2147435123200037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1.070535859014407</v>
      </c>
      <c r="D20" s="3">
        <v>0.89709516900000008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1781.685900960842</v>
      </c>
      <c r="D21" s="80">
        <v>1707.2043847416003</v>
      </c>
      <c r="E21" s="80">
        <v>1371.5138506687204</v>
      </c>
      <c r="F21" s="80">
        <v>1305.3486937070882</v>
      </c>
      <c r="G21" s="80">
        <v>1466.2459244848683</v>
      </c>
      <c r="H21" s="80">
        <v>1338.6456447208623</v>
      </c>
      <c r="I21" s="80">
        <v>1396.5117866362443</v>
      </c>
      <c r="J21" s="80">
        <v>1271.106030108996</v>
      </c>
      <c r="K21" s="80">
        <v>904.17434127750005</v>
      </c>
      <c r="L21" s="80">
        <v>800.24791750178417</v>
      </c>
      <c r="M21" s="80">
        <v>878.67505720179668</v>
      </c>
      <c r="N21" s="80">
        <v>691.21423246193558</v>
      </c>
      <c r="O21" s="80">
        <v>558.11417543657171</v>
      </c>
      <c r="P21" s="80">
        <v>493.96957370681127</v>
      </c>
      <c r="Q21" s="80">
        <v>441.26262224543899</v>
      </c>
      <c r="R21" s="80">
        <v>622.13545130136094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1781.685900960842</v>
      </c>
      <c r="D30" s="3">
        <v>1707.2043847416003</v>
      </c>
      <c r="E30" s="3">
        <v>1371.5138506687204</v>
      </c>
      <c r="F30" s="3">
        <v>1305.3486937070882</v>
      </c>
      <c r="G30" s="3">
        <v>1466.2459244848683</v>
      </c>
      <c r="H30" s="3">
        <v>1338.6456447208623</v>
      </c>
      <c r="I30" s="3">
        <v>1396.5117866362443</v>
      </c>
      <c r="J30" s="3">
        <v>1271.106030108996</v>
      </c>
      <c r="K30" s="3">
        <v>904.17434127750005</v>
      </c>
      <c r="L30" s="3">
        <v>800.24791750178417</v>
      </c>
      <c r="M30" s="3">
        <v>878.67505720179668</v>
      </c>
      <c r="N30" s="3">
        <v>691.21423246193558</v>
      </c>
      <c r="O30" s="3">
        <v>558.11417543657171</v>
      </c>
      <c r="P30" s="3">
        <v>493.96957370681127</v>
      </c>
      <c r="Q30" s="3">
        <v>441.26262224543899</v>
      </c>
      <c r="R30" s="3">
        <v>622.13545130136094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107.39666417225779</v>
      </c>
      <c r="D34" s="2">
        <v>107.28013837291201</v>
      </c>
      <c r="E34" s="2">
        <v>86.835730581324015</v>
      </c>
      <c r="F34" s="2">
        <v>75.480018809436018</v>
      </c>
      <c r="G34" s="2">
        <v>55.752112797516006</v>
      </c>
      <c r="H34" s="2">
        <v>73.459929373545378</v>
      </c>
      <c r="I34" s="2">
        <v>76.170418905600016</v>
      </c>
      <c r="J34" s="2">
        <v>72.49842984326402</v>
      </c>
      <c r="K34" s="2">
        <v>69.647771993940012</v>
      </c>
      <c r="L34" s="2">
        <v>75.609523316051991</v>
      </c>
      <c r="M34" s="2">
        <v>78.750083805269554</v>
      </c>
      <c r="N34" s="2">
        <v>63.919302790825633</v>
      </c>
      <c r="O34" s="2">
        <v>49.387233496115911</v>
      </c>
      <c r="P34" s="2">
        <v>46.555569525501909</v>
      </c>
      <c r="Q34" s="2">
        <v>52.241091885080486</v>
      </c>
      <c r="R34" s="2">
        <v>46.417887585237217</v>
      </c>
    </row>
    <row r="35" spans="1:18" ht="11.25" customHeight="1" x14ac:dyDescent="0.25">
      <c r="A35" s="59" t="s">
        <v>145</v>
      </c>
      <c r="B35" s="60" t="s">
        <v>146</v>
      </c>
      <c r="C35" s="2">
        <v>21.702164215184137</v>
      </c>
      <c r="D35" s="2">
        <v>21.883856552712068</v>
      </c>
      <c r="E35" s="2">
        <v>9.1335690535319785</v>
      </c>
      <c r="F35" s="2">
        <v>12.559691091023986</v>
      </c>
      <c r="G35" s="2">
        <v>12.287679928523946</v>
      </c>
      <c r="H35" s="2">
        <v>6.0990798207018067</v>
      </c>
      <c r="I35" s="2">
        <v>9.1082974031279473</v>
      </c>
      <c r="J35" s="2">
        <v>15.0583348543319</v>
      </c>
      <c r="K35" s="2">
        <v>12.150441230003993</v>
      </c>
      <c r="L35" s="2">
        <v>12.205713898224001</v>
      </c>
      <c r="M35" s="2">
        <v>6.0913383891953998</v>
      </c>
      <c r="N35" s="2">
        <v>0</v>
      </c>
      <c r="O35" s="2">
        <v>3.0262450066260276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21.702164215184137</v>
      </c>
      <c r="D36" s="1">
        <v>21.883856552712068</v>
      </c>
      <c r="E36" s="1">
        <v>9.1335690535319785</v>
      </c>
      <c r="F36" s="1">
        <v>12.559691091023986</v>
      </c>
      <c r="G36" s="1">
        <v>12.287679928523946</v>
      </c>
      <c r="H36" s="1">
        <v>6.0990798207018067</v>
      </c>
      <c r="I36" s="1">
        <v>9.1082974031279473</v>
      </c>
      <c r="J36" s="1">
        <v>15.0583348543319</v>
      </c>
      <c r="K36" s="1">
        <v>12.150441230003993</v>
      </c>
      <c r="L36" s="1">
        <v>12.205713898224001</v>
      </c>
      <c r="M36" s="1">
        <v>6.0913383891953998</v>
      </c>
      <c r="N36" s="1">
        <v>0</v>
      </c>
      <c r="O36" s="1">
        <v>3.0262450066260276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3.2773236260400007</v>
      </c>
      <c r="K38" s="2">
        <v>3.2827120795080003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3.2773236260400007</v>
      </c>
      <c r="K41" s="1">
        <v>3.2827120795080003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562.87538597533171</v>
      </c>
      <c r="D43" s="2">
        <v>686.84564602695616</v>
      </c>
      <c r="E43" s="2">
        <v>473.50474585034402</v>
      </c>
      <c r="F43" s="2">
        <v>502.14506626861208</v>
      </c>
      <c r="G43" s="2">
        <v>661.27991571205212</v>
      </c>
      <c r="H43" s="2">
        <v>556.27138507422774</v>
      </c>
      <c r="I43" s="2">
        <v>546.22379824038012</v>
      </c>
      <c r="J43" s="2">
        <v>539.31883778978408</v>
      </c>
      <c r="K43" s="2">
        <v>428.24703268619993</v>
      </c>
      <c r="L43" s="2">
        <v>364.92080140666803</v>
      </c>
      <c r="M43" s="2">
        <v>416.28440111271777</v>
      </c>
      <c r="N43" s="2">
        <v>345.5611214636707</v>
      </c>
      <c r="O43" s="2">
        <v>316.84629031096227</v>
      </c>
      <c r="P43" s="2">
        <v>311.205695803982</v>
      </c>
      <c r="Q43" s="2">
        <v>299.23644425945184</v>
      </c>
      <c r="R43" s="2">
        <v>501.4151973026033</v>
      </c>
    </row>
    <row r="44" spans="1:18" ht="11.25" customHeight="1" x14ac:dyDescent="0.25">
      <c r="A44" s="59" t="s">
        <v>149</v>
      </c>
      <c r="B44" s="60" t="s">
        <v>59</v>
      </c>
      <c r="C44" s="2">
        <v>1086.7085739952838</v>
      </c>
      <c r="D44" s="2">
        <v>885.15175544222404</v>
      </c>
      <c r="E44" s="2">
        <v>802.03980518352034</v>
      </c>
      <c r="F44" s="2">
        <v>715.16391753801611</v>
      </c>
      <c r="G44" s="2">
        <v>736.92621604677606</v>
      </c>
      <c r="H44" s="2">
        <v>702.81525045238732</v>
      </c>
      <c r="I44" s="2">
        <v>765.0092720871362</v>
      </c>
      <c r="J44" s="2">
        <v>640.95310399557616</v>
      </c>
      <c r="K44" s="2">
        <v>390.84638328784808</v>
      </c>
      <c r="L44" s="2">
        <v>347.51187888084013</v>
      </c>
      <c r="M44" s="2">
        <v>374.61723748516545</v>
      </c>
      <c r="N44" s="2">
        <v>281.73380820743927</v>
      </c>
      <c r="O44" s="2">
        <v>188.85440662286746</v>
      </c>
      <c r="P44" s="2">
        <v>136.20830837732737</v>
      </c>
      <c r="Q44" s="2">
        <v>89.785086100906668</v>
      </c>
      <c r="R44" s="2">
        <v>74.302366413520446</v>
      </c>
    </row>
    <row r="45" spans="1:18" ht="11.25" customHeight="1" x14ac:dyDescent="0.25">
      <c r="A45" s="59" t="s">
        <v>150</v>
      </c>
      <c r="B45" s="60" t="s">
        <v>151</v>
      </c>
      <c r="C45" s="2">
        <v>3.0031126027845656</v>
      </c>
      <c r="D45" s="2">
        <v>6.0429883467960002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2.9319964094485065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3.0031126027845656</v>
      </c>
      <c r="D51" s="1">
        <v>6.0429883467960002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2.9319964094485065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1110.7798118446656</v>
      </c>
      <c r="D52" s="80">
        <v>1136.2293983356562</v>
      </c>
      <c r="E52" s="80">
        <v>1190.6714302215123</v>
      </c>
      <c r="F52" s="80">
        <v>1325.9931495659644</v>
      </c>
      <c r="G52" s="80">
        <v>1795.1037717373199</v>
      </c>
      <c r="H52" s="80">
        <v>1831.0808092473717</v>
      </c>
      <c r="I52" s="80">
        <v>1419.1526461040282</v>
      </c>
      <c r="J52" s="80">
        <v>1345.6160617707719</v>
      </c>
      <c r="K52" s="80">
        <v>1680.6997080886315</v>
      </c>
      <c r="L52" s="80">
        <v>1360.5250837396682</v>
      </c>
      <c r="M52" s="80">
        <v>1583.3313815675099</v>
      </c>
      <c r="N52" s="80">
        <v>1671.6254255683741</v>
      </c>
      <c r="O52" s="80">
        <v>1467.3608606562927</v>
      </c>
      <c r="P52" s="80">
        <v>1484.7081522295612</v>
      </c>
      <c r="Q52" s="80">
        <v>1261.5767549828556</v>
      </c>
      <c r="R52" s="80">
        <v>1159.1511931358091</v>
      </c>
    </row>
    <row r="53" spans="1:18" ht="11.25" customHeight="1" x14ac:dyDescent="0.25">
      <c r="A53" s="56" t="s">
        <v>74</v>
      </c>
      <c r="B53" s="57" t="s">
        <v>75</v>
      </c>
      <c r="C53" s="3">
        <v>1072.1020753016421</v>
      </c>
      <c r="D53" s="3">
        <v>1101.4705627968242</v>
      </c>
      <c r="E53" s="3">
        <v>1157.5510451041682</v>
      </c>
      <c r="F53" s="3">
        <v>1325.9931495659644</v>
      </c>
      <c r="G53" s="3">
        <v>1795.1037717373199</v>
      </c>
      <c r="H53" s="3">
        <v>1831.0339552291371</v>
      </c>
      <c r="I53" s="3">
        <v>1419.1526461040282</v>
      </c>
      <c r="J53" s="3">
        <v>1345.6160617707719</v>
      </c>
      <c r="K53" s="3">
        <v>1680.6997080886315</v>
      </c>
      <c r="L53" s="3">
        <v>1360.5250837396682</v>
      </c>
      <c r="M53" s="3">
        <v>1583.3313815675099</v>
      </c>
      <c r="N53" s="3">
        <v>1671.6254255683741</v>
      </c>
      <c r="O53" s="3">
        <v>1467.3608606562927</v>
      </c>
      <c r="P53" s="3">
        <v>1484.7081522295612</v>
      </c>
      <c r="Q53" s="3">
        <v>1261.5767549828556</v>
      </c>
      <c r="R53" s="3">
        <v>1159.1511931358091</v>
      </c>
    </row>
    <row r="54" spans="1:18" ht="11.25" customHeight="1" x14ac:dyDescent="0.25">
      <c r="A54" s="56" t="s">
        <v>152</v>
      </c>
      <c r="B54" s="57" t="s">
        <v>153</v>
      </c>
      <c r="C54" s="3">
        <v>38.677736543023357</v>
      </c>
      <c r="D54" s="3">
        <v>34.758835538831995</v>
      </c>
      <c r="E54" s="3">
        <v>33.120385117344</v>
      </c>
      <c r="F54" s="3">
        <v>0</v>
      </c>
      <c r="G54" s="3">
        <v>0</v>
      </c>
      <c r="H54" s="3">
        <v>4.6854018234715133E-2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38.544517681837185</v>
      </c>
      <c r="D55" s="2">
        <v>34.570283335775997</v>
      </c>
      <c r="E55" s="2">
        <v>33.120385117344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0.13321886118617451</v>
      </c>
      <c r="D57" s="2">
        <v>0.18855220305600001</v>
      </c>
      <c r="E57" s="2">
        <v>0</v>
      </c>
      <c r="F57" s="2">
        <v>0</v>
      </c>
      <c r="G57" s="2">
        <v>0</v>
      </c>
      <c r="H57" s="2">
        <v>4.6854018234715133E-2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302.96034687670567</v>
      </c>
      <c r="D59" s="80">
        <v>339.87214579032002</v>
      </c>
      <c r="E59" s="80">
        <v>347.28737847804001</v>
      </c>
      <c r="F59" s="80">
        <v>421.10700087456007</v>
      </c>
      <c r="G59" s="80">
        <v>349.57948903020008</v>
      </c>
      <c r="H59" s="80">
        <v>323.08422184279937</v>
      </c>
      <c r="I59" s="80">
        <v>633.51266618570401</v>
      </c>
      <c r="J59" s="80">
        <v>297.17552083676406</v>
      </c>
      <c r="K59" s="80">
        <v>306.874209333024</v>
      </c>
      <c r="L59" s="80">
        <v>365.68281696804002</v>
      </c>
      <c r="M59" s="80">
        <v>101.67486622671314</v>
      </c>
      <c r="N59" s="80">
        <v>126.02264234150239</v>
      </c>
      <c r="O59" s="80">
        <v>155.65927344125481</v>
      </c>
      <c r="P59" s="80">
        <v>105.71576472179214</v>
      </c>
      <c r="Q59" s="80">
        <v>243.94961310152584</v>
      </c>
      <c r="R59" s="80">
        <v>218.18523390349876</v>
      </c>
    </row>
    <row r="60" spans="1:18" ht="11.25" customHeight="1" x14ac:dyDescent="0.25">
      <c r="A60" s="56" t="s">
        <v>97</v>
      </c>
      <c r="B60" s="57" t="s">
        <v>98</v>
      </c>
      <c r="C60" s="3">
        <v>302.86864259422362</v>
      </c>
      <c r="D60" s="3">
        <v>339.87214579032002</v>
      </c>
      <c r="E60" s="3">
        <v>347.28737847804001</v>
      </c>
      <c r="F60" s="3">
        <v>421.10700087456007</v>
      </c>
      <c r="G60" s="3">
        <v>349.57948903020008</v>
      </c>
      <c r="H60" s="3">
        <v>321.89239876178056</v>
      </c>
      <c r="I60" s="3">
        <v>631.20547988784006</v>
      </c>
      <c r="J60" s="3">
        <v>296.40616439148005</v>
      </c>
      <c r="K60" s="3">
        <v>306.48782262383997</v>
      </c>
      <c r="L60" s="3">
        <v>365.68281696804002</v>
      </c>
      <c r="M60" s="3">
        <v>101.67486622671314</v>
      </c>
      <c r="N60" s="3">
        <v>125.83923452386465</v>
      </c>
      <c r="O60" s="3">
        <v>155.29258431054475</v>
      </c>
      <c r="P60" s="3">
        <v>105.53236518377417</v>
      </c>
      <c r="Q60" s="3">
        <v>243.94961310152584</v>
      </c>
      <c r="R60" s="3">
        <v>217.35993397986425</v>
      </c>
    </row>
    <row r="61" spans="1:18" ht="11.25" customHeight="1" x14ac:dyDescent="0.25">
      <c r="A61" s="56" t="s">
        <v>99</v>
      </c>
      <c r="B61" s="57" t="s">
        <v>100</v>
      </c>
      <c r="C61" s="3">
        <v>9.1704282482028443E-2</v>
      </c>
      <c r="D61" s="3">
        <v>0</v>
      </c>
      <c r="E61" s="3">
        <v>0</v>
      </c>
      <c r="F61" s="3">
        <v>0</v>
      </c>
      <c r="G61" s="3">
        <v>0</v>
      </c>
      <c r="H61" s="3">
        <v>1.1918230810187982</v>
      </c>
      <c r="I61" s="3">
        <v>2.3071862978640003</v>
      </c>
      <c r="J61" s="3">
        <v>0.76935644528400005</v>
      </c>
      <c r="K61" s="3">
        <v>0.38638670918399998</v>
      </c>
      <c r="L61" s="3">
        <v>0</v>
      </c>
      <c r="M61" s="3">
        <v>0</v>
      </c>
      <c r="N61" s="3">
        <v>0.18340781763774477</v>
      </c>
      <c r="O61" s="3">
        <v>0.36668913071005282</v>
      </c>
      <c r="P61" s="3">
        <v>0.18339953801797196</v>
      </c>
      <c r="Q61" s="3">
        <v>0</v>
      </c>
      <c r="R61" s="3">
        <v>0.82529992363449223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15066.102156690362</v>
      </c>
      <c r="D64" s="82">
        <v>13491.185477745601</v>
      </c>
      <c r="E64" s="82">
        <v>14151.398498051038</v>
      </c>
      <c r="F64" s="82">
        <v>15700.634007410015</v>
      </c>
      <c r="G64" s="82">
        <v>16830.147863370243</v>
      </c>
      <c r="H64" s="82">
        <v>14316.489980577917</v>
      </c>
      <c r="I64" s="82">
        <v>12822.21976681613</v>
      </c>
      <c r="J64" s="82">
        <v>14670.492721860814</v>
      </c>
      <c r="K64" s="82">
        <v>13783.002388917837</v>
      </c>
      <c r="L64" s="82">
        <v>15116.376326744734</v>
      </c>
      <c r="M64" s="82">
        <v>17134.342196513389</v>
      </c>
      <c r="N64" s="82">
        <v>17798.576731686506</v>
      </c>
      <c r="O64" s="82">
        <v>17742.441709290408</v>
      </c>
      <c r="P64" s="82">
        <v>19264.580696864115</v>
      </c>
      <c r="Q64" s="82">
        <v>21159.401398670274</v>
      </c>
      <c r="R64" s="82">
        <v>21864.611768510767</v>
      </c>
    </row>
    <row r="65" spans="1:18" ht="11.25" customHeight="1" x14ac:dyDescent="0.25">
      <c r="A65" s="72" t="s">
        <v>350</v>
      </c>
      <c r="B65" s="73" t="s">
        <v>83</v>
      </c>
      <c r="C65" s="83">
        <v>15064.364118244577</v>
      </c>
      <c r="D65" s="83">
        <v>13490.765876649601</v>
      </c>
      <c r="E65" s="83">
        <v>14150.979776183038</v>
      </c>
      <c r="F65" s="83">
        <v>15700.301338014719</v>
      </c>
      <c r="G65" s="83">
        <v>16830.147863370243</v>
      </c>
      <c r="H65" s="83">
        <v>14314.751536629394</v>
      </c>
      <c r="I65" s="83">
        <v>12809.731904968321</v>
      </c>
      <c r="J65" s="83">
        <v>14662.737833264639</v>
      </c>
      <c r="K65" s="83">
        <v>13777.734594839038</v>
      </c>
      <c r="L65" s="83">
        <v>15114.375311333757</v>
      </c>
      <c r="M65" s="83">
        <v>17133.490797562117</v>
      </c>
      <c r="N65" s="83">
        <v>17798.187873917122</v>
      </c>
      <c r="O65" s="83">
        <v>17740.218182822045</v>
      </c>
      <c r="P65" s="83">
        <v>19262.45718472125</v>
      </c>
      <c r="Q65" s="83">
        <v>21157.741843587006</v>
      </c>
      <c r="R65" s="83">
        <v>21859.270276602896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1.6380340082470679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5.4599926525317317E-2</v>
      </c>
      <c r="N67" s="83">
        <v>0.10919944091617351</v>
      </c>
      <c r="O67" s="83">
        <v>0.76439902537290605</v>
      </c>
      <c r="P67" s="83">
        <v>1.3650139846737626</v>
      </c>
      <c r="Q67" s="83">
        <v>0.76438867072501471</v>
      </c>
      <c r="R67" s="83">
        <v>3.3851402824547665</v>
      </c>
    </row>
    <row r="68" spans="1:18" ht="11.25" customHeight="1" x14ac:dyDescent="0.25">
      <c r="A68" s="72" t="s">
        <v>86</v>
      </c>
      <c r="B68" s="73" t="s">
        <v>87</v>
      </c>
      <c r="C68" s="83">
        <v>0.10000443753849539</v>
      </c>
      <c r="D68" s="83">
        <v>0.41960109600000001</v>
      </c>
      <c r="E68" s="83">
        <v>0.418721868</v>
      </c>
      <c r="F68" s="83">
        <v>0</v>
      </c>
      <c r="G68" s="83">
        <v>0</v>
      </c>
      <c r="H68" s="83">
        <v>1.4996483029692536</v>
      </c>
      <c r="I68" s="83">
        <v>12.151726452</v>
      </c>
      <c r="J68" s="83">
        <v>3.7617560639999996</v>
      </c>
      <c r="K68" s="83">
        <v>4.6020886919999997</v>
      </c>
      <c r="L68" s="83">
        <v>0</v>
      </c>
      <c r="M68" s="83">
        <v>0</v>
      </c>
      <c r="N68" s="83">
        <v>0.20000474549449018</v>
      </c>
      <c r="O68" s="83">
        <v>0.49984894953239528</v>
      </c>
      <c r="P68" s="83">
        <v>0.19999948436380621</v>
      </c>
      <c r="Q68" s="83">
        <v>9.999975178671025E-2</v>
      </c>
      <c r="R68" s="83">
        <v>1.0000023332984231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0.33266939529599998</v>
      </c>
      <c r="G69" s="83">
        <v>0</v>
      </c>
      <c r="H69" s="83">
        <v>0.23879564555335653</v>
      </c>
      <c r="I69" s="83">
        <v>0.336135395808</v>
      </c>
      <c r="J69" s="83">
        <v>3.9931325321759994</v>
      </c>
      <c r="K69" s="83">
        <v>0.66570538680000002</v>
      </c>
      <c r="L69" s="83">
        <v>2.0010154109759997</v>
      </c>
      <c r="M69" s="83">
        <v>0.79679902474668962</v>
      </c>
      <c r="N69" s="83">
        <v>7.9653582976065521E-2</v>
      </c>
      <c r="O69" s="83">
        <v>0.95927849345240246</v>
      </c>
      <c r="P69" s="83">
        <v>0.55849867382682228</v>
      </c>
      <c r="Q69" s="83">
        <v>0.7951666607536475</v>
      </c>
      <c r="R69" s="83">
        <v>0.95634929212030773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0.33266939529599998</v>
      </c>
      <c r="G73" s="84">
        <v>0</v>
      </c>
      <c r="H73" s="84">
        <v>0.23879564555335653</v>
      </c>
      <c r="I73" s="84">
        <v>0.336135395808</v>
      </c>
      <c r="J73" s="84">
        <v>3.9931325321759994</v>
      </c>
      <c r="K73" s="84">
        <v>0.66570538680000002</v>
      </c>
      <c r="L73" s="84">
        <v>2.0010154109759997</v>
      </c>
      <c r="M73" s="84">
        <v>0.79679902474668962</v>
      </c>
      <c r="N73" s="84">
        <v>7.9653582976065521E-2</v>
      </c>
      <c r="O73" s="84">
        <v>0.95927849345240246</v>
      </c>
      <c r="P73" s="84">
        <v>0.55849867382682228</v>
      </c>
      <c r="Q73" s="84">
        <v>0.7951666607536475</v>
      </c>
      <c r="R73" s="84">
        <v>0.95634929212030773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270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6671.3438365536622</v>
      </c>
      <c r="D2" s="79">
        <v>6124.0188368453419</v>
      </c>
      <c r="E2" s="79">
        <v>6309.0853089268676</v>
      </c>
      <c r="F2" s="79">
        <v>5895.3498845996164</v>
      </c>
      <c r="G2" s="79">
        <v>5532.2536889582279</v>
      </c>
      <c r="H2" s="79">
        <v>5139.6485543644094</v>
      </c>
      <c r="I2" s="79">
        <v>4584.8173235224676</v>
      </c>
      <c r="J2" s="79">
        <v>4825.0528290521643</v>
      </c>
      <c r="K2" s="79">
        <v>5144.6452294987566</v>
      </c>
      <c r="L2" s="79">
        <v>4118.9516628972115</v>
      </c>
      <c r="M2" s="79">
        <v>4368.3690373612708</v>
      </c>
      <c r="N2" s="79">
        <v>4518.1815513544771</v>
      </c>
      <c r="O2" s="79">
        <v>4338.7596402046456</v>
      </c>
      <c r="P2" s="79">
        <v>4396.4216804363277</v>
      </c>
      <c r="Q2" s="79">
        <v>4362.6053446004235</v>
      </c>
      <c r="R2" s="79">
        <v>4734.8558432165246</v>
      </c>
    </row>
    <row r="3" spans="1:18" ht="11.25" customHeight="1" x14ac:dyDescent="0.25">
      <c r="A3" s="53" t="s">
        <v>2</v>
      </c>
      <c r="B3" s="54" t="s">
        <v>3</v>
      </c>
      <c r="C3" s="80">
        <v>1263.3631660364274</v>
      </c>
      <c r="D3" s="80">
        <v>696.07091349485995</v>
      </c>
      <c r="E3" s="80">
        <v>744.62184291729591</v>
      </c>
      <c r="F3" s="80">
        <v>851.227957611036</v>
      </c>
      <c r="G3" s="80">
        <v>1215.413984158776</v>
      </c>
      <c r="H3" s="80">
        <v>753.28107626531823</v>
      </c>
      <c r="I3" s="80">
        <v>648.55181406607198</v>
      </c>
      <c r="J3" s="80">
        <v>639.50805614307603</v>
      </c>
      <c r="K3" s="80">
        <v>644.38810070929196</v>
      </c>
      <c r="L3" s="80">
        <v>541.37644236637198</v>
      </c>
      <c r="M3" s="80">
        <v>612.14997984756383</v>
      </c>
      <c r="N3" s="80">
        <v>740.6516798806756</v>
      </c>
      <c r="O3" s="80">
        <v>656.17724453102255</v>
      </c>
      <c r="P3" s="80">
        <v>737.38904676605614</v>
      </c>
      <c r="Q3" s="80">
        <v>701.09920492364711</v>
      </c>
      <c r="R3" s="80">
        <v>709.22733567742341</v>
      </c>
    </row>
    <row r="4" spans="1:18" ht="11.25" customHeight="1" x14ac:dyDescent="0.25">
      <c r="A4" s="56" t="s">
        <v>125</v>
      </c>
      <c r="B4" s="57" t="s">
        <v>126</v>
      </c>
      <c r="C4" s="3">
        <v>1135.1405729241917</v>
      </c>
      <c r="D4" s="3">
        <v>561.63647269692001</v>
      </c>
      <c r="E4" s="3">
        <v>533.38089001665594</v>
      </c>
      <c r="F4" s="3">
        <v>587.89932987207601</v>
      </c>
      <c r="G4" s="3">
        <v>1050.100763971536</v>
      </c>
      <c r="H4" s="3">
        <v>549.3487791706317</v>
      </c>
      <c r="I4" s="3">
        <v>462.263040726192</v>
      </c>
      <c r="J4" s="3">
        <v>396.06199627341601</v>
      </c>
      <c r="K4" s="3">
        <v>388.41643565971196</v>
      </c>
      <c r="L4" s="3">
        <v>327.98366623051203</v>
      </c>
      <c r="M4" s="3">
        <v>393.03760814533962</v>
      </c>
      <c r="N4" s="3">
        <v>478.11147824280096</v>
      </c>
      <c r="O4" s="3">
        <v>446.92877396902287</v>
      </c>
      <c r="P4" s="3">
        <v>527.49193117340826</v>
      </c>
      <c r="Q4" s="3">
        <v>452.48328613034067</v>
      </c>
      <c r="R4" s="3">
        <v>452.56477310128963</v>
      </c>
    </row>
    <row r="5" spans="1:18" ht="11.25" customHeight="1" x14ac:dyDescent="0.25">
      <c r="A5" s="59" t="s">
        <v>127</v>
      </c>
      <c r="B5" s="60" t="s">
        <v>128</v>
      </c>
      <c r="C5" s="2">
        <v>1061.9241735478647</v>
      </c>
      <c r="D5" s="2">
        <v>464.03968611131995</v>
      </c>
      <c r="E5" s="2">
        <v>454.18075902381599</v>
      </c>
      <c r="F5" s="2">
        <v>456.47764273731605</v>
      </c>
      <c r="G5" s="2">
        <v>980.205873015816</v>
      </c>
      <c r="H5" s="2">
        <v>500.56635000592058</v>
      </c>
      <c r="I5" s="2">
        <v>443.90101457491198</v>
      </c>
      <c r="J5" s="2">
        <v>386.66411240061603</v>
      </c>
      <c r="K5" s="2">
        <v>388.41643565971196</v>
      </c>
      <c r="L5" s="2">
        <v>318.57498585655202</v>
      </c>
      <c r="M5" s="2">
        <v>383.93636074338912</v>
      </c>
      <c r="N5" s="2">
        <v>465.91355051053978</v>
      </c>
      <c r="O5" s="2">
        <v>440.82974751549364</v>
      </c>
      <c r="P5" s="2">
        <v>518.39673793853558</v>
      </c>
      <c r="Q5" s="2">
        <v>443.38043784443914</v>
      </c>
      <c r="R5" s="2">
        <v>446.56756124850392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2.8776034242359998</v>
      </c>
      <c r="G6" s="1">
        <v>25.104814965071999</v>
      </c>
      <c r="H6" s="1">
        <v>19.076797216871903</v>
      </c>
      <c r="I6" s="1">
        <v>8.6372139908159991</v>
      </c>
      <c r="J6" s="1">
        <v>4.9309295936399993</v>
      </c>
      <c r="K6" s="1">
        <v>50.157937687679997</v>
      </c>
      <c r="L6" s="1">
        <v>24.298975707552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1061.9241735478647</v>
      </c>
      <c r="D8" s="1">
        <v>464.03968611131995</v>
      </c>
      <c r="E8" s="1">
        <v>454.18075902381599</v>
      </c>
      <c r="F8" s="1">
        <v>453.60003931308006</v>
      </c>
      <c r="G8" s="1">
        <v>955.10105805074397</v>
      </c>
      <c r="H8" s="1">
        <v>481.48955278904867</v>
      </c>
      <c r="I8" s="1">
        <v>435.26380058409597</v>
      </c>
      <c r="J8" s="1">
        <v>381.73318280697606</v>
      </c>
      <c r="K8" s="1">
        <v>338.25849797203199</v>
      </c>
      <c r="L8" s="1">
        <v>294.276010149</v>
      </c>
      <c r="M8" s="1">
        <v>383.93636074338912</v>
      </c>
      <c r="N8" s="1">
        <v>465.91355051053978</v>
      </c>
      <c r="O8" s="1">
        <v>440.82974751549364</v>
      </c>
      <c r="P8" s="1">
        <v>518.39673793853558</v>
      </c>
      <c r="Q8" s="1">
        <v>443.38043784443914</v>
      </c>
      <c r="R8" s="1">
        <v>446.56756124850392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73.216399376326919</v>
      </c>
      <c r="D11" s="2">
        <v>97.596786585600015</v>
      </c>
      <c r="E11" s="2">
        <v>79.200130992840002</v>
      </c>
      <c r="F11" s="2">
        <v>131.42168713475999</v>
      </c>
      <c r="G11" s="2">
        <v>69.894890955720001</v>
      </c>
      <c r="H11" s="2">
        <v>48.782429164711139</v>
      </c>
      <c r="I11" s="2">
        <v>18.362026151279998</v>
      </c>
      <c r="J11" s="2">
        <v>9.3978838727999996</v>
      </c>
      <c r="K11" s="2">
        <v>0</v>
      </c>
      <c r="L11" s="2">
        <v>9.4086803739599993</v>
      </c>
      <c r="M11" s="2">
        <v>9.1012474019504932</v>
      </c>
      <c r="N11" s="2">
        <v>12.197927732261203</v>
      </c>
      <c r="O11" s="2">
        <v>6.0990264535292313</v>
      </c>
      <c r="P11" s="2">
        <v>9.0951932348727205</v>
      </c>
      <c r="Q11" s="2">
        <v>9.1028482859015316</v>
      </c>
      <c r="R11" s="2">
        <v>5.9972118527856946</v>
      </c>
    </row>
    <row r="12" spans="1:18" ht="11.25" customHeight="1" x14ac:dyDescent="0.25">
      <c r="A12" s="61" t="s">
        <v>14</v>
      </c>
      <c r="B12" s="62" t="s">
        <v>15</v>
      </c>
      <c r="C12" s="1">
        <v>73.216399376326919</v>
      </c>
      <c r="D12" s="1">
        <v>97.596786585600015</v>
      </c>
      <c r="E12" s="1">
        <v>79.200130992840002</v>
      </c>
      <c r="F12" s="1">
        <v>131.42168713475999</v>
      </c>
      <c r="G12" s="1">
        <v>69.894890955720001</v>
      </c>
      <c r="H12" s="1">
        <v>48.782429164711139</v>
      </c>
      <c r="I12" s="1">
        <v>18.362026151279998</v>
      </c>
      <c r="J12" s="1">
        <v>9.3978838727999996</v>
      </c>
      <c r="K12" s="1">
        <v>0</v>
      </c>
      <c r="L12" s="1">
        <v>9.4086803739599993</v>
      </c>
      <c r="M12" s="1">
        <v>9.1012474019504932</v>
      </c>
      <c r="N12" s="1">
        <v>12.197927732261203</v>
      </c>
      <c r="O12" s="1">
        <v>6.0990264535292313</v>
      </c>
      <c r="P12" s="1">
        <v>9.0951932348727205</v>
      </c>
      <c r="Q12" s="1">
        <v>9.1028482859015316</v>
      </c>
      <c r="R12" s="1">
        <v>5.9972118527856946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128.2225931122357</v>
      </c>
      <c r="D15" s="3">
        <v>134.43444079794</v>
      </c>
      <c r="E15" s="3">
        <v>211.24095290064002</v>
      </c>
      <c r="F15" s="3">
        <v>263.32862773895999</v>
      </c>
      <c r="G15" s="3">
        <v>165.31322018724001</v>
      </c>
      <c r="H15" s="3">
        <v>203.93229709468656</v>
      </c>
      <c r="I15" s="3">
        <v>186.28877333988004</v>
      </c>
      <c r="J15" s="3">
        <v>243.44605986966002</v>
      </c>
      <c r="K15" s="3">
        <v>255.97166504958003</v>
      </c>
      <c r="L15" s="3">
        <v>213.39277613586</v>
      </c>
      <c r="M15" s="3">
        <v>219.11237170222418</v>
      </c>
      <c r="N15" s="3">
        <v>262.54020163787459</v>
      </c>
      <c r="O15" s="3">
        <v>209.24847056199965</v>
      </c>
      <c r="P15" s="3">
        <v>209.89711559264788</v>
      </c>
      <c r="Q15" s="3">
        <v>248.61591879330643</v>
      </c>
      <c r="R15" s="3">
        <v>256.66256257613378</v>
      </c>
    </row>
    <row r="16" spans="1:18" ht="11.25" customHeight="1" x14ac:dyDescent="0.25">
      <c r="A16" s="59" t="s">
        <v>20</v>
      </c>
      <c r="B16" s="60" t="s">
        <v>21</v>
      </c>
      <c r="C16" s="2">
        <v>26.83325671951269</v>
      </c>
      <c r="D16" s="2">
        <v>21.352785926039999</v>
      </c>
      <c r="E16" s="2">
        <v>29.72977723404</v>
      </c>
      <c r="F16" s="2">
        <v>41.080325592959994</v>
      </c>
      <c r="G16" s="2">
        <v>22.835779793639997</v>
      </c>
      <c r="H16" s="2">
        <v>28.486773536479468</v>
      </c>
      <c r="I16" s="2">
        <v>28.338672322080001</v>
      </c>
      <c r="J16" s="2">
        <v>23.361572372760001</v>
      </c>
      <c r="K16" s="2">
        <v>23.68544605488</v>
      </c>
      <c r="L16" s="2">
        <v>20.29557663936</v>
      </c>
      <c r="M16" s="2">
        <v>20.202335740990527</v>
      </c>
      <c r="N16" s="2">
        <v>18.786123284933272</v>
      </c>
      <c r="O16" s="2">
        <v>20.096725080324742</v>
      </c>
      <c r="P16" s="2">
        <v>18.783393649617761</v>
      </c>
      <c r="Q16" s="2">
        <v>17.470165379661978</v>
      </c>
      <c r="R16" s="2">
        <v>29.391729702755114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1.0620229408506985</v>
      </c>
      <c r="R17" s="2">
        <v>1.060007469680883</v>
      </c>
    </row>
    <row r="18" spans="1:18" ht="11.25" customHeight="1" x14ac:dyDescent="0.25">
      <c r="A18" s="65" t="s">
        <v>133</v>
      </c>
      <c r="B18" s="60" t="s">
        <v>22</v>
      </c>
      <c r="C18" s="2">
        <v>101.389336392723</v>
      </c>
      <c r="D18" s="2">
        <v>113.0816548719</v>
      </c>
      <c r="E18" s="2">
        <v>181.51117566660002</v>
      </c>
      <c r="F18" s="2">
        <v>222.24830214600001</v>
      </c>
      <c r="G18" s="2">
        <v>142.47744039360001</v>
      </c>
      <c r="H18" s="2">
        <v>175.4455235582071</v>
      </c>
      <c r="I18" s="2">
        <v>157.95010101780002</v>
      </c>
      <c r="J18" s="2">
        <v>220.08448749690001</v>
      </c>
      <c r="K18" s="2">
        <v>232.28621899470002</v>
      </c>
      <c r="L18" s="2">
        <v>193.0971994965</v>
      </c>
      <c r="M18" s="2">
        <v>198.91003596123366</v>
      </c>
      <c r="N18" s="2">
        <v>243.75407835294132</v>
      </c>
      <c r="O18" s="2">
        <v>189.15174548167491</v>
      </c>
      <c r="P18" s="2">
        <v>191.11372194303013</v>
      </c>
      <c r="Q18" s="2">
        <v>230.08373047279375</v>
      </c>
      <c r="R18" s="2">
        <v>226.21082540369775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3914.8195443668001</v>
      </c>
      <c r="D21" s="80">
        <v>3984.3540102101406</v>
      </c>
      <c r="E21" s="80">
        <v>4019.583104194212</v>
      </c>
      <c r="F21" s="80">
        <v>3531.937669315128</v>
      </c>
      <c r="G21" s="80">
        <v>2794.9905610526162</v>
      </c>
      <c r="H21" s="80">
        <v>2734.1546951706805</v>
      </c>
      <c r="I21" s="80">
        <v>2619.5812426947596</v>
      </c>
      <c r="J21" s="80">
        <v>2725.6402451213639</v>
      </c>
      <c r="K21" s="80">
        <v>2953.2501399431521</v>
      </c>
      <c r="L21" s="80">
        <v>2314.9879306167963</v>
      </c>
      <c r="M21" s="80">
        <v>2318.3966719144591</v>
      </c>
      <c r="N21" s="80">
        <v>2276.6996211986789</v>
      </c>
      <c r="O21" s="80">
        <v>2137.0439701242767</v>
      </c>
      <c r="P21" s="80">
        <v>2151.6865239987055</v>
      </c>
      <c r="Q21" s="80">
        <v>2273.5711397760729</v>
      </c>
      <c r="R21" s="80">
        <v>2732.5162147675414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3914.8195443668001</v>
      </c>
      <c r="D30" s="3">
        <v>3984.3540102101406</v>
      </c>
      <c r="E30" s="3">
        <v>4019.583104194212</v>
      </c>
      <c r="F30" s="3">
        <v>3531.937669315128</v>
      </c>
      <c r="G30" s="3">
        <v>2794.9905610526162</v>
      </c>
      <c r="H30" s="3">
        <v>2734.1546951706805</v>
      </c>
      <c r="I30" s="3">
        <v>2619.5812426947596</v>
      </c>
      <c r="J30" s="3">
        <v>2725.6402451213639</v>
      </c>
      <c r="K30" s="3">
        <v>2953.2501399431521</v>
      </c>
      <c r="L30" s="3">
        <v>2314.9879306167963</v>
      </c>
      <c r="M30" s="3">
        <v>2318.3966719144591</v>
      </c>
      <c r="N30" s="3">
        <v>2276.6996211986789</v>
      </c>
      <c r="O30" s="3">
        <v>2137.0439701242767</v>
      </c>
      <c r="P30" s="3">
        <v>2151.6865239987055</v>
      </c>
      <c r="Q30" s="3">
        <v>2273.5711397760729</v>
      </c>
      <c r="R30" s="3">
        <v>2732.5162147675414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116.15462641848902</v>
      </c>
      <c r="D34" s="2">
        <v>136.560917104092</v>
      </c>
      <c r="E34" s="2">
        <v>142.31401347042004</v>
      </c>
      <c r="F34" s="2">
        <v>212.294766859992</v>
      </c>
      <c r="G34" s="2">
        <v>220.80058692508797</v>
      </c>
      <c r="H34" s="2">
        <v>188.80057438037718</v>
      </c>
      <c r="I34" s="2">
        <v>206.51253065874002</v>
      </c>
      <c r="J34" s="2">
        <v>185.39603093563204</v>
      </c>
      <c r="K34" s="2">
        <v>229.39739302053604</v>
      </c>
      <c r="L34" s="2">
        <v>168.45693657760802</v>
      </c>
      <c r="M34" s="2">
        <v>171.46871627537539</v>
      </c>
      <c r="N34" s="2">
        <v>130.68538507770026</v>
      </c>
      <c r="O34" s="2">
        <v>90.06526578681823</v>
      </c>
      <c r="P34" s="2">
        <v>72.701481087329455</v>
      </c>
      <c r="Q34" s="2">
        <v>78.502773269985866</v>
      </c>
      <c r="R34" s="2">
        <v>127.60091504199322</v>
      </c>
    </row>
    <row r="35" spans="1:18" ht="11.25" customHeight="1" x14ac:dyDescent="0.25">
      <c r="A35" s="59" t="s">
        <v>145</v>
      </c>
      <c r="B35" s="60" t="s">
        <v>146</v>
      </c>
      <c r="C35" s="2">
        <v>3.1186426400732739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3.1291293698280005</v>
      </c>
      <c r="M35" s="2">
        <v>0</v>
      </c>
      <c r="N35" s="2">
        <v>0</v>
      </c>
      <c r="O35" s="2">
        <v>3.049196946779511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3.1186426400732739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3.1291293698280005</v>
      </c>
      <c r="M36" s="1">
        <v>0</v>
      </c>
      <c r="N36" s="1">
        <v>0</v>
      </c>
      <c r="O36" s="1">
        <v>3.049196946779511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3.3083599138920006</v>
      </c>
      <c r="K38" s="2">
        <v>25.322841402768002</v>
      </c>
      <c r="L38" s="2">
        <v>22.271591997648002</v>
      </c>
      <c r="M38" s="2">
        <v>25.44126418209142</v>
      </c>
      <c r="N38" s="2">
        <v>25.451257539172477</v>
      </c>
      <c r="O38" s="2">
        <v>22.228548225850265</v>
      </c>
      <c r="P38" s="2">
        <v>31.782912489695743</v>
      </c>
      <c r="Q38" s="2">
        <v>31.791142373760902</v>
      </c>
      <c r="R38" s="2">
        <v>31.784264799562433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3.3083599138920006</v>
      </c>
      <c r="K41" s="1">
        <v>25.322841402768002</v>
      </c>
      <c r="L41" s="1">
        <v>22.271591997648002</v>
      </c>
      <c r="M41" s="1">
        <v>25.44126418209142</v>
      </c>
      <c r="N41" s="1">
        <v>25.451257539172477</v>
      </c>
      <c r="O41" s="1">
        <v>22.228548225850265</v>
      </c>
      <c r="P41" s="1">
        <v>31.782912489695743</v>
      </c>
      <c r="Q41" s="1">
        <v>31.791142373760902</v>
      </c>
      <c r="R41" s="1">
        <v>31.784264799562433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2823.4530656492643</v>
      </c>
      <c r="D43" s="2">
        <v>2943.5657742803523</v>
      </c>
      <c r="E43" s="2">
        <v>3007.251668971368</v>
      </c>
      <c r="F43" s="2">
        <v>2572.0354557654118</v>
      </c>
      <c r="G43" s="2">
        <v>1884.786309149328</v>
      </c>
      <c r="H43" s="2">
        <v>1869.0834771912837</v>
      </c>
      <c r="I43" s="2">
        <v>1652.7715158768835</v>
      </c>
      <c r="J43" s="2">
        <v>1860.507803418732</v>
      </c>
      <c r="K43" s="2">
        <v>2020.3275738606483</v>
      </c>
      <c r="L43" s="2">
        <v>1680.0272267847122</v>
      </c>
      <c r="M43" s="2">
        <v>1680.358306697982</v>
      </c>
      <c r="N43" s="2">
        <v>1648.5080871260948</v>
      </c>
      <c r="O43" s="2">
        <v>1530.6307925761423</v>
      </c>
      <c r="P43" s="2">
        <v>1815.369242348391</v>
      </c>
      <c r="Q43" s="2">
        <v>1771.2192014170662</v>
      </c>
      <c r="R43" s="2">
        <v>2230.1905686809728</v>
      </c>
    </row>
    <row r="44" spans="1:18" ht="11.25" customHeight="1" x14ac:dyDescent="0.25">
      <c r="A44" s="59" t="s">
        <v>149</v>
      </c>
      <c r="B44" s="60" t="s">
        <v>59</v>
      </c>
      <c r="C44" s="2">
        <v>972.09320965897382</v>
      </c>
      <c r="D44" s="2">
        <v>904.22731882569622</v>
      </c>
      <c r="E44" s="2">
        <v>870.01742175242407</v>
      </c>
      <c r="F44" s="2">
        <v>720.92340605937602</v>
      </c>
      <c r="G44" s="2">
        <v>653.62132146434396</v>
      </c>
      <c r="H44" s="2">
        <v>631.55856135433169</v>
      </c>
      <c r="I44" s="2">
        <v>718.67126554704009</v>
      </c>
      <c r="J44" s="2">
        <v>637.71747888787206</v>
      </c>
      <c r="K44" s="2">
        <v>548.17932252024013</v>
      </c>
      <c r="L44" s="2">
        <v>405.35534923171207</v>
      </c>
      <c r="M44" s="2">
        <v>421.03284732264819</v>
      </c>
      <c r="N44" s="2">
        <v>442.72470451158097</v>
      </c>
      <c r="O44" s="2">
        <v>467.51325929769274</v>
      </c>
      <c r="P44" s="2">
        <v>207.44901334129813</v>
      </c>
      <c r="Q44" s="2">
        <v>365.32861326246831</v>
      </c>
      <c r="R44" s="2">
        <v>318.94150317643317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26.684040630348004</v>
      </c>
      <c r="G45" s="2">
        <v>35.782343513855999</v>
      </c>
      <c r="H45" s="2">
        <v>44.712082244687927</v>
      </c>
      <c r="I45" s="2">
        <v>41.625930612095999</v>
      </c>
      <c r="J45" s="2">
        <v>38.710571965235999</v>
      </c>
      <c r="K45" s="2">
        <v>130.02300913895999</v>
      </c>
      <c r="L45" s="2">
        <v>35.747696655288003</v>
      </c>
      <c r="M45" s="2">
        <v>20.095537436361951</v>
      </c>
      <c r="N45" s="2">
        <v>29.330186944130002</v>
      </c>
      <c r="O45" s="2">
        <v>23.556907290993248</v>
      </c>
      <c r="P45" s="2">
        <v>24.383874731991195</v>
      </c>
      <c r="Q45" s="2">
        <v>26.729409452791515</v>
      </c>
      <c r="R45" s="2">
        <v>23.998963068579378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6.1217254332000008</v>
      </c>
      <c r="G49" s="1">
        <v>9.3850209764999999</v>
      </c>
      <c r="H49" s="1">
        <v>15.311031161939445</v>
      </c>
      <c r="I49" s="1">
        <v>12.254513438700002</v>
      </c>
      <c r="J49" s="1">
        <v>12.255860541600001</v>
      </c>
      <c r="K49" s="1">
        <v>103.6213594182</v>
      </c>
      <c r="L49" s="1">
        <v>9.3802040631000008</v>
      </c>
      <c r="M49" s="1">
        <v>9.1718393185342819</v>
      </c>
      <c r="N49" s="1">
        <v>18.332303059565621</v>
      </c>
      <c r="O49" s="1">
        <v>18.349263303917198</v>
      </c>
      <c r="P49" s="1">
        <v>21.451325985058435</v>
      </c>
      <c r="Q49" s="1">
        <v>21.453069521703384</v>
      </c>
      <c r="R49" s="1">
        <v>18.721200939861294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20.562315197148003</v>
      </c>
      <c r="G51" s="1">
        <v>26.397322537356001</v>
      </c>
      <c r="H51" s="1">
        <v>29.401051082748484</v>
      </c>
      <c r="I51" s="1">
        <v>29.371417173396001</v>
      </c>
      <c r="J51" s="1">
        <v>26.454711423635999</v>
      </c>
      <c r="K51" s="1">
        <v>26.401649720760002</v>
      </c>
      <c r="L51" s="1">
        <v>26.367492592188004</v>
      </c>
      <c r="M51" s="1">
        <v>10.923698117827671</v>
      </c>
      <c r="N51" s="1">
        <v>10.997883884564381</v>
      </c>
      <c r="O51" s="1">
        <v>5.2076439870760503</v>
      </c>
      <c r="P51" s="1">
        <v>2.9325487469327598</v>
      </c>
      <c r="Q51" s="1">
        <v>5.2763399310881312</v>
      </c>
      <c r="R51" s="1">
        <v>5.2777621287180843</v>
      </c>
    </row>
    <row r="52" spans="1:18" ht="11.25" customHeight="1" x14ac:dyDescent="0.25">
      <c r="A52" s="53" t="s">
        <v>72</v>
      </c>
      <c r="B52" s="54" t="s">
        <v>73</v>
      </c>
      <c r="C52" s="80">
        <v>1488.727558328183</v>
      </c>
      <c r="D52" s="80">
        <v>1443.5939131403406</v>
      </c>
      <c r="E52" s="80">
        <v>1533.4961448855599</v>
      </c>
      <c r="F52" s="80">
        <v>1489.6873126730522</v>
      </c>
      <c r="G52" s="80">
        <v>1503.405174006504</v>
      </c>
      <c r="H52" s="80">
        <v>1647.1858969892196</v>
      </c>
      <c r="I52" s="80">
        <v>1312.4484871050245</v>
      </c>
      <c r="J52" s="80">
        <v>1454.1363700782842</v>
      </c>
      <c r="K52" s="80">
        <v>1540.8899543457003</v>
      </c>
      <c r="L52" s="80">
        <v>1256.8233170368078</v>
      </c>
      <c r="M52" s="80">
        <v>1430.6700941425993</v>
      </c>
      <c r="N52" s="80">
        <v>1494.9612001107146</v>
      </c>
      <c r="O52" s="80">
        <v>1545.3954255161555</v>
      </c>
      <c r="P52" s="80">
        <v>1507.3461096715655</v>
      </c>
      <c r="Q52" s="80">
        <v>1387.9349999007034</v>
      </c>
      <c r="R52" s="80">
        <v>1293.1122927715594</v>
      </c>
    </row>
    <row r="53" spans="1:18" ht="11.25" customHeight="1" x14ac:dyDescent="0.25">
      <c r="A53" s="56" t="s">
        <v>74</v>
      </c>
      <c r="B53" s="57" t="s">
        <v>75</v>
      </c>
      <c r="C53" s="3">
        <v>1479.9810951036734</v>
      </c>
      <c r="D53" s="3">
        <v>1427.0540387871247</v>
      </c>
      <c r="E53" s="3">
        <v>1517.327500690584</v>
      </c>
      <c r="F53" s="3">
        <v>1474.2721894827962</v>
      </c>
      <c r="G53" s="3">
        <v>1487.7895270447441</v>
      </c>
      <c r="H53" s="3">
        <v>1633.200165575958</v>
      </c>
      <c r="I53" s="3">
        <v>1301.3016556224964</v>
      </c>
      <c r="J53" s="3">
        <v>1436.8425471643322</v>
      </c>
      <c r="K53" s="3">
        <v>1522.1146498363082</v>
      </c>
      <c r="L53" s="3">
        <v>1245.4968748487759</v>
      </c>
      <c r="M53" s="3">
        <v>1414.4712887412231</v>
      </c>
      <c r="N53" s="3">
        <v>1479.0219974413974</v>
      </c>
      <c r="O53" s="3">
        <v>1526.969536337326</v>
      </c>
      <c r="P53" s="3">
        <v>1488.1249170136664</v>
      </c>
      <c r="Q53" s="3">
        <v>1373.191309170094</v>
      </c>
      <c r="R53" s="3">
        <v>1285.2090001674619</v>
      </c>
    </row>
    <row r="54" spans="1:18" ht="11.25" customHeight="1" x14ac:dyDescent="0.25">
      <c r="A54" s="56" t="s">
        <v>152</v>
      </c>
      <c r="B54" s="57" t="s">
        <v>153</v>
      </c>
      <c r="C54" s="3">
        <v>8.7464632245097285</v>
      </c>
      <c r="D54" s="3">
        <v>16.539874353216</v>
      </c>
      <c r="E54" s="3">
        <v>16.168644194976</v>
      </c>
      <c r="F54" s="3">
        <v>15.415123190255999</v>
      </c>
      <c r="G54" s="3">
        <v>15.615646961759998</v>
      </c>
      <c r="H54" s="3">
        <v>13.985731413261622</v>
      </c>
      <c r="I54" s="3">
        <v>11.146831482528</v>
      </c>
      <c r="J54" s="3">
        <v>17.293822913951999</v>
      </c>
      <c r="K54" s="3">
        <v>18.775304509391997</v>
      </c>
      <c r="L54" s="3">
        <v>11.326442188032003</v>
      </c>
      <c r="M54" s="3">
        <v>16.198805401376088</v>
      </c>
      <c r="N54" s="3">
        <v>15.939202669317293</v>
      </c>
      <c r="O54" s="3">
        <v>18.425889178829443</v>
      </c>
      <c r="P54" s="3">
        <v>19.22119265789922</v>
      </c>
      <c r="Q54" s="3">
        <v>14.743690730609329</v>
      </c>
      <c r="R54" s="3">
        <v>7.9032926040975608</v>
      </c>
    </row>
    <row r="55" spans="1:18" ht="11.25" customHeight="1" x14ac:dyDescent="0.25">
      <c r="A55" s="59" t="s">
        <v>76</v>
      </c>
      <c r="B55" s="60" t="s">
        <v>77</v>
      </c>
      <c r="C55" s="2">
        <v>8.6132770431208545</v>
      </c>
      <c r="D55" s="2">
        <v>16.539874353216</v>
      </c>
      <c r="E55" s="2">
        <v>16.168644194976</v>
      </c>
      <c r="F55" s="2">
        <v>15.415123190255999</v>
      </c>
      <c r="G55" s="2">
        <v>15.427782566207998</v>
      </c>
      <c r="H55" s="2">
        <v>13.719599999999993</v>
      </c>
      <c r="I55" s="2">
        <v>10.9626291972</v>
      </c>
      <c r="J55" s="2">
        <v>16.730415621216</v>
      </c>
      <c r="K55" s="2">
        <v>18.775304509391997</v>
      </c>
      <c r="L55" s="2">
        <v>11.138410487952001</v>
      </c>
      <c r="M55" s="2">
        <v>16.198805401376088</v>
      </c>
      <c r="N55" s="2">
        <v>15.939202669317293</v>
      </c>
      <c r="O55" s="2">
        <v>18.425889178829443</v>
      </c>
      <c r="P55" s="2">
        <v>19.22119265789922</v>
      </c>
      <c r="Q55" s="2">
        <v>14.743690730609329</v>
      </c>
      <c r="R55" s="2">
        <v>7.9032926040975608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0.13318618138887445</v>
      </c>
      <c r="D57" s="2">
        <v>0</v>
      </c>
      <c r="E57" s="2">
        <v>0</v>
      </c>
      <c r="F57" s="2">
        <v>0</v>
      </c>
      <c r="G57" s="2">
        <v>0.18786439555199999</v>
      </c>
      <c r="H57" s="2">
        <v>0.26613141326162831</v>
      </c>
      <c r="I57" s="2">
        <v>0.18420228532800001</v>
      </c>
      <c r="J57" s="2">
        <v>0.56340729273599999</v>
      </c>
      <c r="K57" s="2">
        <v>0</v>
      </c>
      <c r="L57" s="2">
        <v>0.18803170008000097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4.4335678222521686</v>
      </c>
      <c r="D59" s="80">
        <v>0</v>
      </c>
      <c r="E59" s="80">
        <v>11.384216929800001</v>
      </c>
      <c r="F59" s="80">
        <v>22.4969450004</v>
      </c>
      <c r="G59" s="80">
        <v>18.443969740332001</v>
      </c>
      <c r="H59" s="80">
        <v>5.0268859391920531</v>
      </c>
      <c r="I59" s="80">
        <v>4.2357796566120003</v>
      </c>
      <c r="J59" s="80">
        <v>5.7681577094400005</v>
      </c>
      <c r="K59" s="80">
        <v>6.1170345006120002</v>
      </c>
      <c r="L59" s="80">
        <v>5.7639728772360002</v>
      </c>
      <c r="M59" s="80">
        <v>7.152291456648415</v>
      </c>
      <c r="N59" s="80">
        <v>5.8690501644077173</v>
      </c>
      <c r="O59" s="80">
        <v>0.1430000331908505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4.4335678222521686</v>
      </c>
      <c r="D60" s="3">
        <v>0</v>
      </c>
      <c r="E60" s="3">
        <v>11.384216929800001</v>
      </c>
      <c r="F60" s="3">
        <v>19.786786236360001</v>
      </c>
      <c r="G60" s="3">
        <v>14.963379528240001</v>
      </c>
      <c r="H60" s="3">
        <v>2.0013591127176302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0.1430000331908505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2.71015876404</v>
      </c>
      <c r="G61" s="3">
        <v>3.4805902120920003</v>
      </c>
      <c r="H61" s="3">
        <v>3.0255268264744228</v>
      </c>
      <c r="I61" s="3">
        <v>4.2357796566120003</v>
      </c>
      <c r="J61" s="3">
        <v>5.7681577094400005</v>
      </c>
      <c r="K61" s="3">
        <v>6.1170345006120002</v>
      </c>
      <c r="L61" s="3">
        <v>5.7639728772360002</v>
      </c>
      <c r="M61" s="3">
        <v>7.152291456648415</v>
      </c>
      <c r="N61" s="3">
        <v>5.8690501644077173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8.63134285653069</v>
      </c>
      <c r="D64" s="82">
        <v>12.18084815808</v>
      </c>
      <c r="E64" s="82">
        <v>20.130382258560005</v>
      </c>
      <c r="F64" s="82">
        <v>20.676602234879997</v>
      </c>
      <c r="G64" s="82">
        <v>22.408440235199997</v>
      </c>
      <c r="H64" s="82">
        <v>188.79266378108136</v>
      </c>
      <c r="I64" s="82">
        <v>176.92038070012802</v>
      </c>
      <c r="J64" s="82">
        <v>124.67821026225599</v>
      </c>
      <c r="K64" s="82">
        <v>188.88105408969599</v>
      </c>
      <c r="L64" s="82">
        <v>250.50296113444799</v>
      </c>
      <c r="M64" s="82">
        <v>290.70677174134522</v>
      </c>
      <c r="N64" s="82">
        <v>248.78252457469648</v>
      </c>
      <c r="O64" s="82">
        <v>231.69611858398633</v>
      </c>
      <c r="P64" s="82">
        <v>168.08107243752409</v>
      </c>
      <c r="Q64" s="82">
        <v>191.93430059389144</v>
      </c>
      <c r="R64" s="82">
        <v>314.52724556645802</v>
      </c>
    </row>
    <row r="65" spans="1:18" ht="11.25" customHeight="1" x14ac:dyDescent="0.25">
      <c r="A65" s="72" t="s">
        <v>350</v>
      </c>
      <c r="B65" s="73" t="s">
        <v>83</v>
      </c>
      <c r="C65" s="83">
        <v>8.63134285653069</v>
      </c>
      <c r="D65" s="83">
        <v>12.18084815808</v>
      </c>
      <c r="E65" s="83">
        <v>20.130382258560005</v>
      </c>
      <c r="F65" s="83">
        <v>17.325152570879997</v>
      </c>
      <c r="G65" s="83">
        <v>17.823475555199998</v>
      </c>
      <c r="H65" s="83">
        <v>184.69343976796316</v>
      </c>
      <c r="I65" s="83">
        <v>169.87918223808001</v>
      </c>
      <c r="J65" s="83">
        <v>111.54219342335999</v>
      </c>
      <c r="K65" s="83">
        <v>176.83591552703999</v>
      </c>
      <c r="L65" s="83">
        <v>227.97505156608</v>
      </c>
      <c r="M65" s="83">
        <v>269.82656723994126</v>
      </c>
      <c r="N65" s="83">
        <v>233.41070156848374</v>
      </c>
      <c r="O65" s="83">
        <v>219.91117510688559</v>
      </c>
      <c r="P65" s="83">
        <v>146.38002969311728</v>
      </c>
      <c r="Q65" s="83">
        <v>168.92806072103494</v>
      </c>
      <c r="R65" s="83">
        <v>278.21443293047355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0.81898009637511382</v>
      </c>
      <c r="O67" s="83">
        <v>1.146613626855389</v>
      </c>
      <c r="P67" s="83">
        <v>5.7333030236885145</v>
      </c>
      <c r="Q67" s="83">
        <v>4.5315150989591135</v>
      </c>
      <c r="R67" s="83">
        <v>15.451974097308081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3.3514496639999996</v>
      </c>
      <c r="G68" s="83">
        <v>4.5849646799999997</v>
      </c>
      <c r="H68" s="83">
        <v>4.0992240131181914</v>
      </c>
      <c r="I68" s="83">
        <v>5.3609880600000004</v>
      </c>
      <c r="J68" s="83">
        <v>7.4763687599999997</v>
      </c>
      <c r="K68" s="83">
        <v>8.3829365639999995</v>
      </c>
      <c r="L68" s="83">
        <v>7.9112935440000003</v>
      </c>
      <c r="M68" s="83">
        <v>9.5053366752005495</v>
      </c>
      <c r="N68" s="83">
        <v>7.8001850742849923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1.680210402048</v>
      </c>
      <c r="J69" s="83">
        <v>5.6596480788959997</v>
      </c>
      <c r="K69" s="83">
        <v>3.6622019986560002</v>
      </c>
      <c r="L69" s="83">
        <v>14.616616024368</v>
      </c>
      <c r="M69" s="83">
        <v>11.37486782620339</v>
      </c>
      <c r="N69" s="83">
        <v>6.7526578355526539</v>
      </c>
      <c r="O69" s="83">
        <v>10.638329850245345</v>
      </c>
      <c r="P69" s="83">
        <v>15.967739720718296</v>
      </c>
      <c r="Q69" s="83">
        <v>18.474724773897368</v>
      </c>
      <c r="R69" s="83">
        <v>20.860838538676354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2.6643904248960002</v>
      </c>
      <c r="K71" s="84">
        <v>2.6638272165600001</v>
      </c>
      <c r="L71" s="84">
        <v>5.2784774526240001</v>
      </c>
      <c r="M71" s="84">
        <v>5.239182055601284</v>
      </c>
      <c r="N71" s="84">
        <v>5.2392397590074458</v>
      </c>
      <c r="O71" s="84">
        <v>10.478452897610378</v>
      </c>
      <c r="P71" s="84">
        <v>15.648582466137086</v>
      </c>
      <c r="Q71" s="84">
        <v>18.23619119681798</v>
      </c>
      <c r="R71" s="84">
        <v>20.860838538676354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1.680210402048</v>
      </c>
      <c r="J73" s="84">
        <v>2.995257654</v>
      </c>
      <c r="K73" s="84">
        <v>0.99837478209599995</v>
      </c>
      <c r="L73" s="84">
        <v>9.3381385717439986</v>
      </c>
      <c r="M73" s="84">
        <v>6.1356857706021062</v>
      </c>
      <c r="N73" s="84">
        <v>1.5134180765452077</v>
      </c>
      <c r="O73" s="84">
        <v>0.15987695263496662</v>
      </c>
      <c r="P73" s="84">
        <v>0.31915725458120919</v>
      </c>
      <c r="Q73" s="84">
        <v>0.23853357707938885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269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16194.125729568355</v>
      </c>
      <c r="D2" s="79">
        <v>16778.397983323943</v>
      </c>
      <c r="E2" s="79">
        <v>18032.88656210027</v>
      </c>
      <c r="F2" s="79">
        <v>15314.905493175082</v>
      </c>
      <c r="G2" s="79">
        <v>14898.300172499563</v>
      </c>
      <c r="H2" s="79">
        <v>15349.981829792248</v>
      </c>
      <c r="I2" s="79">
        <v>15284.970372297177</v>
      </c>
      <c r="J2" s="79">
        <v>14349.957263008861</v>
      </c>
      <c r="K2" s="79">
        <v>15199.448155499582</v>
      </c>
      <c r="L2" s="79">
        <v>13970.986818276746</v>
      </c>
      <c r="M2" s="79">
        <v>12940.51326363276</v>
      </c>
      <c r="N2" s="79">
        <v>13474.942963031779</v>
      </c>
      <c r="O2" s="79">
        <v>14526.032176311577</v>
      </c>
      <c r="P2" s="79">
        <v>15071.9866586362</v>
      </c>
      <c r="Q2" s="79">
        <v>14844.008810278634</v>
      </c>
      <c r="R2" s="79">
        <v>14209.989715175447</v>
      </c>
    </row>
    <row r="3" spans="1:18" ht="11.25" customHeight="1" x14ac:dyDescent="0.25">
      <c r="A3" s="53" t="s">
        <v>2</v>
      </c>
      <c r="B3" s="54" t="s">
        <v>3</v>
      </c>
      <c r="C3" s="80">
        <v>200.99584885088439</v>
      </c>
      <c r="D3" s="80">
        <v>248.11807121989204</v>
      </c>
      <c r="E3" s="80">
        <v>196.20919581083999</v>
      </c>
      <c r="F3" s="80">
        <v>168.88536587635201</v>
      </c>
      <c r="G3" s="80">
        <v>97.642674248543997</v>
      </c>
      <c r="H3" s="80">
        <v>93.725490733078459</v>
      </c>
      <c r="I3" s="80">
        <v>126.300218492124</v>
      </c>
      <c r="J3" s="80">
        <v>100.71718162074001</v>
      </c>
      <c r="K3" s="80">
        <v>256.19982860930401</v>
      </c>
      <c r="L3" s="80">
        <v>431.91171569879998</v>
      </c>
      <c r="M3" s="80">
        <v>112.55565593671376</v>
      </c>
      <c r="N3" s="80">
        <v>150.91006944720269</v>
      </c>
      <c r="O3" s="80">
        <v>129.82249179708504</v>
      </c>
      <c r="P3" s="80">
        <v>135.37898254362022</v>
      </c>
      <c r="Q3" s="80">
        <v>92.470892685409297</v>
      </c>
      <c r="R3" s="80">
        <v>125.87086887001354</v>
      </c>
    </row>
    <row r="4" spans="1:18" ht="11.25" customHeight="1" x14ac:dyDescent="0.25">
      <c r="A4" s="56" t="s">
        <v>125</v>
      </c>
      <c r="B4" s="57" t="s">
        <v>126</v>
      </c>
      <c r="C4" s="3">
        <v>125.2310401769038</v>
      </c>
      <c r="D4" s="3">
        <v>192.05134037341205</v>
      </c>
      <c r="E4" s="3">
        <v>144.63952631298</v>
      </c>
      <c r="F4" s="3">
        <v>91.269614834532007</v>
      </c>
      <c r="G4" s="3">
        <v>63.102241415123999</v>
      </c>
      <c r="H4" s="3">
        <v>61.631632223484004</v>
      </c>
      <c r="I4" s="3">
        <v>90.103612764024007</v>
      </c>
      <c r="J4" s="3">
        <v>73.368818336160004</v>
      </c>
      <c r="K4" s="3">
        <v>195.28242305432403</v>
      </c>
      <c r="L4" s="3">
        <v>351.25279117038002</v>
      </c>
      <c r="M4" s="3">
        <v>72.755918671693053</v>
      </c>
      <c r="N4" s="3">
        <v>73.065466745468996</v>
      </c>
      <c r="O4" s="3">
        <v>69.87626629070337</v>
      </c>
      <c r="P4" s="3">
        <v>79.514122368826207</v>
      </c>
      <c r="Q4" s="3">
        <v>61.277676317107151</v>
      </c>
      <c r="R4" s="3">
        <v>78.293386001358584</v>
      </c>
    </row>
    <row r="5" spans="1:18" ht="11.25" customHeight="1" x14ac:dyDescent="0.25">
      <c r="A5" s="59" t="s">
        <v>127</v>
      </c>
      <c r="B5" s="60" t="s">
        <v>128</v>
      </c>
      <c r="C5" s="2">
        <v>103.83131660975066</v>
      </c>
      <c r="D5" s="2">
        <v>155.70019294909204</v>
      </c>
      <c r="E5" s="2">
        <v>120.44349204317999</v>
      </c>
      <c r="F5" s="2">
        <v>76.041754731612002</v>
      </c>
      <c r="G5" s="2">
        <v>53.696428161804</v>
      </c>
      <c r="H5" s="2">
        <v>55.624472975707761</v>
      </c>
      <c r="I5" s="2">
        <v>47.211711983424003</v>
      </c>
      <c r="J5" s="2">
        <v>36.649693897200002</v>
      </c>
      <c r="K5" s="2">
        <v>155.87859852608403</v>
      </c>
      <c r="L5" s="2">
        <v>111.1458711447</v>
      </c>
      <c r="M5" s="2">
        <v>54.457595862411779</v>
      </c>
      <c r="N5" s="2">
        <v>60.855787178350589</v>
      </c>
      <c r="O5" s="2">
        <v>51.596549053622475</v>
      </c>
      <c r="P5" s="2">
        <v>61.217050186597497</v>
      </c>
      <c r="Q5" s="2">
        <v>49.079249664396116</v>
      </c>
      <c r="R5" s="2">
        <v>66.095065103287993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2.8781384554080001</v>
      </c>
      <c r="H6" s="1">
        <v>2.6975906582354989</v>
      </c>
      <c r="I6" s="1">
        <v>2.8758337057440002</v>
      </c>
      <c r="J6" s="1">
        <v>4.9396135611239993</v>
      </c>
      <c r="K6" s="1">
        <v>5.7490334118719995</v>
      </c>
      <c r="L6" s="1">
        <v>2.6178252121079999</v>
      </c>
      <c r="M6" s="1">
        <v>2.7525697700320593</v>
      </c>
      <c r="N6" s="1">
        <v>2.8499473426918756</v>
      </c>
      <c r="O6" s="1">
        <v>2.7514229921758169</v>
      </c>
      <c r="P6" s="1">
        <v>2.8522011820788573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103.83131660975066</v>
      </c>
      <c r="D8" s="1">
        <v>153.59038249341603</v>
      </c>
      <c r="E8" s="1">
        <v>118.42630289819999</v>
      </c>
      <c r="F8" s="1">
        <v>74.032693086527999</v>
      </c>
      <c r="G8" s="1">
        <v>48.808101477168002</v>
      </c>
      <c r="H8" s="1">
        <v>50.717589522035588</v>
      </c>
      <c r="I8" s="1">
        <v>42.315027734232004</v>
      </c>
      <c r="J8" s="1">
        <v>29.696592824712003</v>
      </c>
      <c r="K8" s="1">
        <v>148.11390490485601</v>
      </c>
      <c r="L8" s="1">
        <v>108.52804593259199</v>
      </c>
      <c r="M8" s="1">
        <v>36.326016359169309</v>
      </c>
      <c r="N8" s="1">
        <v>46.281654781799844</v>
      </c>
      <c r="O8" s="1">
        <v>39.141089003634406</v>
      </c>
      <c r="P8" s="1">
        <v>56.346618130322291</v>
      </c>
      <c r="Q8" s="1">
        <v>32.733934969110152</v>
      </c>
      <c r="R8" s="1">
        <v>49.665926529591644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2.109810455676</v>
      </c>
      <c r="E9" s="1">
        <v>2.0171891449799997</v>
      </c>
      <c r="F9" s="1">
        <v>2.009061645084</v>
      </c>
      <c r="G9" s="1">
        <v>2.010188229228</v>
      </c>
      <c r="H9" s="1">
        <v>2.2092927954366721</v>
      </c>
      <c r="I9" s="1">
        <v>2.0208505434480002</v>
      </c>
      <c r="J9" s="1">
        <v>2.0134875113640001</v>
      </c>
      <c r="K9" s="1">
        <v>2.0156602093560001</v>
      </c>
      <c r="L9" s="1">
        <v>0</v>
      </c>
      <c r="M9" s="1">
        <v>15.379009733210406</v>
      </c>
      <c r="N9" s="1">
        <v>11.72418505385887</v>
      </c>
      <c r="O9" s="1">
        <v>9.7040370578122488</v>
      </c>
      <c r="P9" s="1">
        <v>2.0182308741963504</v>
      </c>
      <c r="Q9" s="1">
        <v>16.345314695285964</v>
      </c>
      <c r="R9" s="1">
        <v>16.429138573696346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21.399723567153139</v>
      </c>
      <c r="D11" s="2">
        <v>36.351147424319997</v>
      </c>
      <c r="E11" s="2">
        <v>24.196034269800002</v>
      </c>
      <c r="F11" s="2">
        <v>15.227860102919998</v>
      </c>
      <c r="G11" s="2">
        <v>9.4058132533199998</v>
      </c>
      <c r="H11" s="2">
        <v>6.0071592477762454</v>
      </c>
      <c r="I11" s="2">
        <v>42.891900780599997</v>
      </c>
      <c r="J11" s="2">
        <v>36.719124438960002</v>
      </c>
      <c r="K11" s="2">
        <v>39.403824528240001</v>
      </c>
      <c r="L11" s="2">
        <v>36.36843974568</v>
      </c>
      <c r="M11" s="2">
        <v>18.298322809281267</v>
      </c>
      <c r="N11" s="2">
        <v>12.209679567118414</v>
      </c>
      <c r="O11" s="2">
        <v>18.279717237080895</v>
      </c>
      <c r="P11" s="2">
        <v>18.297072182228707</v>
      </c>
      <c r="Q11" s="2">
        <v>12.198426652711039</v>
      </c>
      <c r="R11" s="2">
        <v>12.198320898070595</v>
      </c>
    </row>
    <row r="12" spans="1:18" ht="11.25" customHeight="1" x14ac:dyDescent="0.25">
      <c r="A12" s="61" t="s">
        <v>14</v>
      </c>
      <c r="B12" s="62" t="s">
        <v>15</v>
      </c>
      <c r="C12" s="1">
        <v>21.399723567153139</v>
      </c>
      <c r="D12" s="1">
        <v>36.351147424319997</v>
      </c>
      <c r="E12" s="1">
        <v>24.196034269800002</v>
      </c>
      <c r="F12" s="1">
        <v>15.227860102919998</v>
      </c>
      <c r="G12" s="1">
        <v>9.4058132533199998</v>
      </c>
      <c r="H12" s="1">
        <v>6.0071592477762454</v>
      </c>
      <c r="I12" s="1">
        <v>42.891900780599997</v>
      </c>
      <c r="J12" s="1">
        <v>36.719124438960002</v>
      </c>
      <c r="K12" s="1">
        <v>39.403824528240001</v>
      </c>
      <c r="L12" s="1">
        <v>36.36843974568</v>
      </c>
      <c r="M12" s="1">
        <v>18.298322809281267</v>
      </c>
      <c r="N12" s="1">
        <v>12.209679567118414</v>
      </c>
      <c r="O12" s="1">
        <v>18.279717237080895</v>
      </c>
      <c r="P12" s="1">
        <v>18.297072182228707</v>
      </c>
      <c r="Q12" s="1">
        <v>12.198426652711039</v>
      </c>
      <c r="R12" s="1">
        <v>12.198320898070595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203.73848028000003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75.764808673980568</v>
      </c>
      <c r="D15" s="3">
        <v>56.066730846479999</v>
      </c>
      <c r="E15" s="3">
        <v>51.569669497859991</v>
      </c>
      <c r="F15" s="3">
        <v>77.615751041819991</v>
      </c>
      <c r="G15" s="3">
        <v>34.540432833419999</v>
      </c>
      <c r="H15" s="3">
        <v>32.093858509594462</v>
      </c>
      <c r="I15" s="3">
        <v>36.196605728099996</v>
      </c>
      <c r="J15" s="3">
        <v>27.348363284580003</v>
      </c>
      <c r="K15" s="3">
        <v>60.917405554979993</v>
      </c>
      <c r="L15" s="3">
        <v>80.658924528419973</v>
      </c>
      <c r="M15" s="3">
        <v>39.79973726502071</v>
      </c>
      <c r="N15" s="3">
        <v>77.844602701733692</v>
      </c>
      <c r="O15" s="3">
        <v>59.946225506381658</v>
      </c>
      <c r="P15" s="3">
        <v>55.864860174794032</v>
      </c>
      <c r="Q15" s="3">
        <v>31.193216368302142</v>
      </c>
      <c r="R15" s="3">
        <v>47.577482868654954</v>
      </c>
    </row>
    <row r="16" spans="1:18" ht="11.25" customHeight="1" x14ac:dyDescent="0.25">
      <c r="A16" s="59" t="s">
        <v>20</v>
      </c>
      <c r="B16" s="60" t="s">
        <v>21</v>
      </c>
      <c r="C16" s="2">
        <v>55.239335841704722</v>
      </c>
      <c r="D16" s="2">
        <v>38.593826522279997</v>
      </c>
      <c r="E16" s="2">
        <v>38.047736336759996</v>
      </c>
      <c r="F16" s="2">
        <v>62.192035156319996</v>
      </c>
      <c r="G16" s="2">
        <v>19.032135214319997</v>
      </c>
      <c r="H16" s="2">
        <v>16.463622458363673</v>
      </c>
      <c r="I16" s="2">
        <v>20.7900347886</v>
      </c>
      <c r="J16" s="2">
        <v>13.95591528708</v>
      </c>
      <c r="K16" s="2">
        <v>41.871044222279998</v>
      </c>
      <c r="L16" s="2">
        <v>57.67877779991997</v>
      </c>
      <c r="M16" s="2">
        <v>14.442670863792202</v>
      </c>
      <c r="N16" s="2">
        <v>40.617793617813724</v>
      </c>
      <c r="O16" s="2">
        <v>34.588529154123457</v>
      </c>
      <c r="P16" s="2">
        <v>46.111118599427705</v>
      </c>
      <c r="Q16" s="2">
        <v>19.493216368302146</v>
      </c>
      <c r="R16" s="2">
        <v>28.077364985509359</v>
      </c>
    </row>
    <row r="17" spans="1:18" ht="11.25" customHeight="1" x14ac:dyDescent="0.25">
      <c r="A17" s="64" t="s">
        <v>23</v>
      </c>
      <c r="B17" s="60" t="s">
        <v>24</v>
      </c>
      <c r="C17" s="2">
        <v>1.0204218241854217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19.505051008090426</v>
      </c>
      <c r="D18" s="2">
        <v>17.472904324200005</v>
      </c>
      <c r="E18" s="2">
        <v>13.521933161099998</v>
      </c>
      <c r="F18" s="2">
        <v>15.4237158855</v>
      </c>
      <c r="G18" s="2">
        <v>15.508297619100002</v>
      </c>
      <c r="H18" s="2">
        <v>15.63023605123079</v>
      </c>
      <c r="I18" s="2">
        <v>15.4065709395</v>
      </c>
      <c r="J18" s="2">
        <v>13.392447997500001</v>
      </c>
      <c r="K18" s="2">
        <v>19.046361332699998</v>
      </c>
      <c r="L18" s="2">
        <v>22.980146728500003</v>
      </c>
      <c r="M18" s="2">
        <v>25.357066401228511</v>
      </c>
      <c r="N18" s="2">
        <v>35.107174343828504</v>
      </c>
      <c r="O18" s="2">
        <v>25.357696352258202</v>
      </c>
      <c r="P18" s="2">
        <v>9.7537415753663304</v>
      </c>
      <c r="Q18" s="2">
        <v>11.699999999999996</v>
      </c>
      <c r="R18" s="2">
        <v>19.500117883145595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2.1196347400914703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13818.119072259222</v>
      </c>
      <c r="D21" s="80">
        <v>14255.549184586693</v>
      </c>
      <c r="E21" s="80">
        <v>15669.102912592911</v>
      </c>
      <c r="F21" s="80">
        <v>13312.002962527507</v>
      </c>
      <c r="G21" s="80">
        <v>12838.672386064447</v>
      </c>
      <c r="H21" s="80">
        <v>13051.64171722299</v>
      </c>
      <c r="I21" s="80">
        <v>13061.516803411942</v>
      </c>
      <c r="J21" s="80">
        <v>12135.836505285446</v>
      </c>
      <c r="K21" s="80">
        <v>11446.590700309742</v>
      </c>
      <c r="L21" s="80">
        <v>10104.463302068738</v>
      </c>
      <c r="M21" s="80">
        <v>9512.4928970007604</v>
      </c>
      <c r="N21" s="80">
        <v>9650.7993234885198</v>
      </c>
      <c r="O21" s="80">
        <v>9211.423094787202</v>
      </c>
      <c r="P21" s="80">
        <v>9478.2711519881759</v>
      </c>
      <c r="Q21" s="80">
        <v>9650.3594956039578</v>
      </c>
      <c r="R21" s="80">
        <v>10107.902133701682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3.0731288264280003</v>
      </c>
      <c r="H22" s="3">
        <v>2.9681092116445251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3.0731288264280003</v>
      </c>
      <c r="H23" s="2">
        <v>2.9681092116445251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3.0731288264280003</v>
      </c>
      <c r="H24" s="1">
        <v>2.9681092116445251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13818.119072259222</v>
      </c>
      <c r="D30" s="3">
        <v>14255.549184586693</v>
      </c>
      <c r="E30" s="3">
        <v>15669.102912592911</v>
      </c>
      <c r="F30" s="3">
        <v>13312.002962527507</v>
      </c>
      <c r="G30" s="3">
        <v>12835.599257238018</v>
      </c>
      <c r="H30" s="3">
        <v>13048.673608011346</v>
      </c>
      <c r="I30" s="3">
        <v>13061.516803411942</v>
      </c>
      <c r="J30" s="3">
        <v>12135.836505285446</v>
      </c>
      <c r="K30" s="3">
        <v>11446.590700309742</v>
      </c>
      <c r="L30" s="3">
        <v>10104.463302068738</v>
      </c>
      <c r="M30" s="3">
        <v>9512.4928970007604</v>
      </c>
      <c r="N30" s="3">
        <v>9650.7993234885198</v>
      </c>
      <c r="O30" s="3">
        <v>9211.423094787202</v>
      </c>
      <c r="P30" s="3">
        <v>9478.2711519881759</v>
      </c>
      <c r="Q30" s="3">
        <v>9650.3594956039578</v>
      </c>
      <c r="R30" s="3">
        <v>10107.902133701682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2.8954113500160004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2.8954113500160004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168.48762966588083</v>
      </c>
      <c r="D34" s="2">
        <v>141.38122172835602</v>
      </c>
      <c r="E34" s="2">
        <v>147.644674695828</v>
      </c>
      <c r="F34" s="2">
        <v>124.48410669734402</v>
      </c>
      <c r="G34" s="2">
        <v>115.15473624776402</v>
      </c>
      <c r="H34" s="2">
        <v>165.78239926186808</v>
      </c>
      <c r="I34" s="2">
        <v>512.33306394560418</v>
      </c>
      <c r="J34" s="2">
        <v>173.89900549465202</v>
      </c>
      <c r="K34" s="2">
        <v>242.73918400374001</v>
      </c>
      <c r="L34" s="2">
        <v>294.80747215773607</v>
      </c>
      <c r="M34" s="2">
        <v>313.17007014592673</v>
      </c>
      <c r="N34" s="2">
        <v>247.28857474458914</v>
      </c>
      <c r="O34" s="2">
        <v>237.71132745701442</v>
      </c>
      <c r="P34" s="2">
        <v>213.84258974242539</v>
      </c>
      <c r="Q34" s="2">
        <v>260.42056343651825</v>
      </c>
      <c r="R34" s="2">
        <v>271.83170373405352</v>
      </c>
    </row>
    <row r="35" spans="1:18" ht="11.25" customHeight="1" x14ac:dyDescent="0.25">
      <c r="A35" s="59" t="s">
        <v>145</v>
      </c>
      <c r="B35" s="60" t="s">
        <v>146</v>
      </c>
      <c r="C35" s="2">
        <v>98.806727712991048</v>
      </c>
      <c r="D35" s="2">
        <v>67.664220144444641</v>
      </c>
      <c r="E35" s="2">
        <v>204.45043716266321</v>
      </c>
      <c r="F35" s="2">
        <v>95.403207640355262</v>
      </c>
      <c r="G35" s="2">
        <v>126.41749967800776</v>
      </c>
      <c r="H35" s="2">
        <v>178.79115816576856</v>
      </c>
      <c r="I35" s="2">
        <v>103.50545543830742</v>
      </c>
      <c r="J35" s="2">
        <v>158.26143301491658</v>
      </c>
      <c r="K35" s="2">
        <v>112.79587700858505</v>
      </c>
      <c r="L35" s="2">
        <v>95.045081370623421</v>
      </c>
      <c r="M35" s="2">
        <v>79.22499918346962</v>
      </c>
      <c r="N35" s="2">
        <v>76.161719439532845</v>
      </c>
      <c r="O35" s="2">
        <v>60.902429305736206</v>
      </c>
      <c r="P35" s="2">
        <v>69.951266911259125</v>
      </c>
      <c r="Q35" s="2">
        <v>69.855879788248714</v>
      </c>
      <c r="R35" s="2">
        <v>69.739484907633269</v>
      </c>
    </row>
    <row r="36" spans="1:18" ht="11.25" customHeight="1" x14ac:dyDescent="0.25">
      <c r="A36" s="66" t="s">
        <v>45</v>
      </c>
      <c r="B36" s="62" t="s">
        <v>46</v>
      </c>
      <c r="C36" s="1">
        <v>98.806727712991048</v>
      </c>
      <c r="D36" s="1">
        <v>67.664220144444641</v>
      </c>
      <c r="E36" s="1">
        <v>204.45043716266321</v>
      </c>
      <c r="F36" s="1">
        <v>95.403207640355262</v>
      </c>
      <c r="G36" s="1">
        <v>126.41749967800776</v>
      </c>
      <c r="H36" s="1">
        <v>178.79115816576856</v>
      </c>
      <c r="I36" s="1">
        <v>103.50545543830742</v>
      </c>
      <c r="J36" s="1">
        <v>158.26143301491658</v>
      </c>
      <c r="K36" s="1">
        <v>112.79587700858505</v>
      </c>
      <c r="L36" s="1">
        <v>95.045081370623421</v>
      </c>
      <c r="M36" s="1">
        <v>79.22499918346962</v>
      </c>
      <c r="N36" s="1">
        <v>76.161719439532845</v>
      </c>
      <c r="O36" s="1">
        <v>60.902429305736206</v>
      </c>
      <c r="P36" s="1">
        <v>69.951266911259125</v>
      </c>
      <c r="Q36" s="1">
        <v>69.855879788248714</v>
      </c>
      <c r="R36" s="1">
        <v>69.739484907633269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3.1607945569080003</v>
      </c>
      <c r="E38" s="2">
        <v>3.1116663107640008</v>
      </c>
      <c r="F38" s="2">
        <v>3.0121454886120005</v>
      </c>
      <c r="G38" s="2">
        <v>3.0588654873960004</v>
      </c>
      <c r="H38" s="2">
        <v>0</v>
      </c>
      <c r="I38" s="2">
        <v>3.1642263093960001</v>
      </c>
      <c r="J38" s="2">
        <v>0</v>
      </c>
      <c r="K38" s="2">
        <v>3.0115735298640169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3.1607945569080003</v>
      </c>
      <c r="E41" s="1">
        <v>3.1116663107640008</v>
      </c>
      <c r="F41" s="1">
        <v>3.0121454886120005</v>
      </c>
      <c r="G41" s="1">
        <v>3.0588654873960004</v>
      </c>
      <c r="H41" s="1">
        <v>0</v>
      </c>
      <c r="I41" s="1">
        <v>3.1642263093960001</v>
      </c>
      <c r="J41" s="1">
        <v>0</v>
      </c>
      <c r="K41" s="1">
        <v>3.0115735298640169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12479.471391679508</v>
      </c>
      <c r="D43" s="2">
        <v>13247.144828594615</v>
      </c>
      <c r="E43" s="2">
        <v>14660.5350536035</v>
      </c>
      <c r="F43" s="2">
        <v>12438.754967167184</v>
      </c>
      <c r="G43" s="2">
        <v>12039.722585107169</v>
      </c>
      <c r="H43" s="2">
        <v>12076.259090965261</v>
      </c>
      <c r="I43" s="2">
        <v>11614.879102246497</v>
      </c>
      <c r="J43" s="2">
        <v>11061.661851993686</v>
      </c>
      <c r="K43" s="2">
        <v>10328.235661593746</v>
      </c>
      <c r="L43" s="2">
        <v>9144.9096456898824</v>
      </c>
      <c r="M43" s="2">
        <v>8576.126862097688</v>
      </c>
      <c r="N43" s="2">
        <v>8827.1886578790945</v>
      </c>
      <c r="O43" s="2">
        <v>8554.9158241308669</v>
      </c>
      <c r="P43" s="2">
        <v>8860.4844879584271</v>
      </c>
      <c r="Q43" s="2">
        <v>8918.6969995227228</v>
      </c>
      <c r="R43" s="2">
        <v>9348.3405864633514</v>
      </c>
    </row>
    <row r="44" spans="1:18" ht="11.25" customHeight="1" x14ac:dyDescent="0.25">
      <c r="A44" s="59" t="s">
        <v>149</v>
      </c>
      <c r="B44" s="60" t="s">
        <v>59</v>
      </c>
      <c r="C44" s="2">
        <v>1068.1176334000288</v>
      </c>
      <c r="D44" s="2">
        <v>783.68322999463214</v>
      </c>
      <c r="E44" s="2">
        <v>634.99114383588005</v>
      </c>
      <c r="F44" s="2">
        <v>632.02549171456815</v>
      </c>
      <c r="G44" s="2">
        <v>536.24098160560811</v>
      </c>
      <c r="H44" s="2">
        <v>616.09381347128124</v>
      </c>
      <c r="I44" s="2">
        <v>795.65559703286419</v>
      </c>
      <c r="J44" s="2">
        <v>697.18662020685611</v>
      </c>
      <c r="K44" s="2">
        <v>606.63746669248803</v>
      </c>
      <c r="L44" s="2">
        <v>545.39546711644812</v>
      </c>
      <c r="M44" s="2">
        <v>501.56441018036139</v>
      </c>
      <c r="N44" s="2">
        <v>464.38902127457578</v>
      </c>
      <c r="O44" s="2">
        <v>328.18284189859787</v>
      </c>
      <c r="P44" s="2">
        <v>315.79474337269841</v>
      </c>
      <c r="Q44" s="2">
        <v>365.30553123976779</v>
      </c>
      <c r="R44" s="2">
        <v>393.18537708558887</v>
      </c>
    </row>
    <row r="45" spans="1:18" ht="11.25" customHeight="1" x14ac:dyDescent="0.25">
      <c r="A45" s="59" t="s">
        <v>150</v>
      </c>
      <c r="B45" s="60" t="s">
        <v>151</v>
      </c>
      <c r="C45" s="2">
        <v>3.2356898008122084</v>
      </c>
      <c r="D45" s="2">
        <v>12.514889567735999</v>
      </c>
      <c r="E45" s="2">
        <v>18.369936984275995</v>
      </c>
      <c r="F45" s="2">
        <v>18.323043819444006</v>
      </c>
      <c r="G45" s="2">
        <v>12.109177762055999</v>
      </c>
      <c r="H45" s="2">
        <v>11.74714614716725</v>
      </c>
      <c r="I45" s="2">
        <v>31.979358439272001</v>
      </c>
      <c r="J45" s="2">
        <v>44.827594575336008</v>
      </c>
      <c r="K45" s="2">
        <v>153.17093748132004</v>
      </c>
      <c r="L45" s="2">
        <v>24.305635734048003</v>
      </c>
      <c r="M45" s="2">
        <v>42.4065553933169</v>
      </c>
      <c r="N45" s="2">
        <v>35.771350150727493</v>
      </c>
      <c r="O45" s="2">
        <v>29.710671994988651</v>
      </c>
      <c r="P45" s="2">
        <v>18.198064003365076</v>
      </c>
      <c r="Q45" s="2">
        <v>36.080521616699059</v>
      </c>
      <c r="R45" s="2">
        <v>24.804981511055761</v>
      </c>
    </row>
    <row r="46" spans="1:18" ht="11.25" customHeight="1" x14ac:dyDescent="0.25">
      <c r="A46" s="61" t="s">
        <v>60</v>
      </c>
      <c r="B46" s="62" t="s">
        <v>61</v>
      </c>
      <c r="C46" s="1">
        <v>3.2356898008122084</v>
      </c>
      <c r="D46" s="1">
        <v>6.4446798615119993</v>
      </c>
      <c r="E46" s="1">
        <v>6.4447719292440011</v>
      </c>
      <c r="F46" s="1">
        <v>6.4448639969760002</v>
      </c>
      <c r="G46" s="1">
        <v>6.4448026184879996</v>
      </c>
      <c r="H46" s="1">
        <v>6.4714338441548387</v>
      </c>
      <c r="I46" s="1">
        <v>9.7051358333159996</v>
      </c>
      <c r="J46" s="1">
        <v>16.136281738224</v>
      </c>
      <c r="K46" s="1">
        <v>16.073338098780003</v>
      </c>
      <c r="L46" s="1">
        <v>16.073829126684</v>
      </c>
      <c r="M46" s="1">
        <v>16.166732181834842</v>
      </c>
      <c r="N46" s="1">
        <v>12.900860052487248</v>
      </c>
      <c r="O46" s="1">
        <v>16.15046824125443</v>
      </c>
      <c r="P46" s="1">
        <v>12.920007642159437</v>
      </c>
      <c r="Q46" s="1">
        <v>16.150369137546427</v>
      </c>
      <c r="R46" s="1">
        <v>16.151349686268539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6.0702097062240004</v>
      </c>
      <c r="E51" s="1">
        <v>11.925165055031995</v>
      </c>
      <c r="F51" s="1">
        <v>11.878179822468006</v>
      </c>
      <c r="G51" s="1">
        <v>5.6643751435679999</v>
      </c>
      <c r="H51" s="1">
        <v>5.2757123030124102</v>
      </c>
      <c r="I51" s="1">
        <v>22.274222605956002</v>
      </c>
      <c r="J51" s="1">
        <v>28.691312837112005</v>
      </c>
      <c r="K51" s="1">
        <v>137.09759938254004</v>
      </c>
      <c r="L51" s="1">
        <v>8.2318066073640015</v>
      </c>
      <c r="M51" s="1">
        <v>26.239823211482058</v>
      </c>
      <c r="N51" s="1">
        <v>22.870490098240246</v>
      </c>
      <c r="O51" s="1">
        <v>13.560203753734219</v>
      </c>
      <c r="P51" s="1">
        <v>5.2780563612056381</v>
      </c>
      <c r="Q51" s="1">
        <v>19.930152479152632</v>
      </c>
      <c r="R51" s="1">
        <v>8.6536318247872224</v>
      </c>
    </row>
    <row r="52" spans="1:18" ht="11.25" customHeight="1" x14ac:dyDescent="0.25">
      <c r="A52" s="53" t="s">
        <v>72</v>
      </c>
      <c r="B52" s="54" t="s">
        <v>73</v>
      </c>
      <c r="C52" s="80">
        <v>2172.2938360094254</v>
      </c>
      <c r="D52" s="80">
        <v>2271.7344713115599</v>
      </c>
      <c r="E52" s="80">
        <v>2163.3832872828002</v>
      </c>
      <c r="F52" s="80">
        <v>1829.2248312366601</v>
      </c>
      <c r="G52" s="80">
        <v>1958.393137142772</v>
      </c>
      <c r="H52" s="80">
        <v>2200.1815780742631</v>
      </c>
      <c r="I52" s="80">
        <v>2092.3659263002323</v>
      </c>
      <c r="J52" s="80">
        <v>2108.0136677216756</v>
      </c>
      <c r="K52" s="80">
        <v>3486.4801144929361</v>
      </c>
      <c r="L52" s="80">
        <v>3427.4286886189689</v>
      </c>
      <c r="M52" s="80">
        <v>3309.4586021526125</v>
      </c>
      <c r="N52" s="80">
        <v>3670.5165841733642</v>
      </c>
      <c r="O52" s="80">
        <v>5181.6405875230284</v>
      </c>
      <c r="P52" s="80">
        <v>5454.7614087254105</v>
      </c>
      <c r="Q52" s="80">
        <v>5099.0335174112261</v>
      </c>
      <c r="R52" s="80">
        <v>3973.2650126618901</v>
      </c>
    </row>
    <row r="53" spans="1:18" ht="11.25" customHeight="1" x14ac:dyDescent="0.25">
      <c r="A53" s="56" t="s">
        <v>74</v>
      </c>
      <c r="B53" s="57" t="s">
        <v>75</v>
      </c>
      <c r="C53" s="3">
        <v>2172.1162358295701</v>
      </c>
      <c r="D53" s="3">
        <v>2271.174131268504</v>
      </c>
      <c r="E53" s="3">
        <v>2163.3832872828002</v>
      </c>
      <c r="F53" s="3">
        <v>1829.2248312366601</v>
      </c>
      <c r="G53" s="3">
        <v>1958.393137142772</v>
      </c>
      <c r="H53" s="3">
        <v>2200.1815780742631</v>
      </c>
      <c r="I53" s="3">
        <v>2092.3659263002323</v>
      </c>
      <c r="J53" s="3">
        <v>2108.0136677216756</v>
      </c>
      <c r="K53" s="3">
        <v>3486.4801144929361</v>
      </c>
      <c r="L53" s="3">
        <v>3427.4286886189689</v>
      </c>
      <c r="M53" s="3">
        <v>3309.4586021526125</v>
      </c>
      <c r="N53" s="3">
        <v>3670.5165841733642</v>
      </c>
      <c r="O53" s="3">
        <v>5181.6405875230284</v>
      </c>
      <c r="P53" s="3">
        <v>5454.7614087254105</v>
      </c>
      <c r="Q53" s="3">
        <v>5099.0335174112261</v>
      </c>
      <c r="R53" s="3">
        <v>3973.2650126618901</v>
      </c>
    </row>
    <row r="54" spans="1:18" ht="11.25" customHeight="1" x14ac:dyDescent="0.25">
      <c r="A54" s="56" t="s">
        <v>152</v>
      </c>
      <c r="B54" s="57" t="s">
        <v>153</v>
      </c>
      <c r="C54" s="3">
        <v>0.17760017985516952</v>
      </c>
      <c r="D54" s="3">
        <v>0.56034004305599994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0.37180642939199998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0.17760017985516952</v>
      </c>
      <c r="D57" s="2">
        <v>0.18853361366399998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2.7169724488244746</v>
      </c>
      <c r="D59" s="80">
        <v>2.9962562058</v>
      </c>
      <c r="E59" s="80">
        <v>4.1911664137200004</v>
      </c>
      <c r="F59" s="80">
        <v>4.7923335345600009</v>
      </c>
      <c r="G59" s="80">
        <v>3.5919750438000002</v>
      </c>
      <c r="H59" s="80">
        <v>4.4330437619160499</v>
      </c>
      <c r="I59" s="80">
        <v>4.7874240928800003</v>
      </c>
      <c r="J59" s="80">
        <v>5.3899083810000006</v>
      </c>
      <c r="K59" s="80">
        <v>10.1775120876</v>
      </c>
      <c r="L59" s="80">
        <v>7.1831118902400002</v>
      </c>
      <c r="M59" s="80">
        <v>6.0061085426731839</v>
      </c>
      <c r="N59" s="80">
        <v>2.7169859226932775</v>
      </c>
      <c r="O59" s="80">
        <v>3.1460022042617446</v>
      </c>
      <c r="P59" s="80">
        <v>3.5751153789924945</v>
      </c>
      <c r="Q59" s="80">
        <v>2.1449045780406464</v>
      </c>
      <c r="R59" s="80">
        <v>2.9516999418614622</v>
      </c>
    </row>
    <row r="60" spans="1:18" ht="11.25" customHeight="1" x14ac:dyDescent="0.25">
      <c r="A60" s="56" t="s">
        <v>97</v>
      </c>
      <c r="B60" s="57" t="s">
        <v>98</v>
      </c>
      <c r="C60" s="3">
        <v>2.7169724488244746</v>
      </c>
      <c r="D60" s="3">
        <v>2.9962562058</v>
      </c>
      <c r="E60" s="3">
        <v>4.1911664137200004</v>
      </c>
      <c r="F60" s="3">
        <v>4.7923335345600009</v>
      </c>
      <c r="G60" s="3">
        <v>3.5919750438000002</v>
      </c>
      <c r="H60" s="3">
        <v>4.4330437619160499</v>
      </c>
      <c r="I60" s="3">
        <v>4.7874240928800003</v>
      </c>
      <c r="J60" s="3">
        <v>5.3899083810000006</v>
      </c>
      <c r="K60" s="3">
        <v>10.1775120876</v>
      </c>
      <c r="L60" s="3">
        <v>7.1831118902400002</v>
      </c>
      <c r="M60" s="3">
        <v>6.0061085426731839</v>
      </c>
      <c r="N60" s="3">
        <v>2.7169859226932775</v>
      </c>
      <c r="O60" s="3">
        <v>3.1460022042617446</v>
      </c>
      <c r="P60" s="3">
        <v>3.5751153789924945</v>
      </c>
      <c r="Q60" s="3">
        <v>2.1449045780406464</v>
      </c>
      <c r="R60" s="3">
        <v>2.8600046570849162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9.1695284776545927E-2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138.67356378887925</v>
      </c>
      <c r="D64" s="82">
        <v>130.378961664</v>
      </c>
      <c r="E64" s="82">
        <v>145.31650612416001</v>
      </c>
      <c r="F64" s="82">
        <v>193.10655720384003</v>
      </c>
      <c r="G64" s="82">
        <v>238.61324144448002</v>
      </c>
      <c r="H64" s="82">
        <v>350.30227532078902</v>
      </c>
      <c r="I64" s="82">
        <v>365.52719252347191</v>
      </c>
      <c r="J64" s="82">
        <v>427.41270158479227</v>
      </c>
      <c r="K64" s="82">
        <v>273.93716360152803</v>
      </c>
      <c r="L64" s="82">
        <v>334.07742869640009</v>
      </c>
      <c r="M64" s="82">
        <v>388.16933523316516</v>
      </c>
      <c r="N64" s="82">
        <v>389.2615720621298</v>
      </c>
      <c r="O64" s="82">
        <v>402.45180763293331</v>
      </c>
      <c r="P64" s="82">
        <v>413.51433100035234</v>
      </c>
      <c r="Q64" s="82">
        <v>372.44711621497635</v>
      </c>
      <c r="R64" s="82">
        <v>395.32739678095726</v>
      </c>
    </row>
    <row r="65" spans="1:18" ht="11.25" customHeight="1" x14ac:dyDescent="0.25">
      <c r="A65" s="72" t="s">
        <v>350</v>
      </c>
      <c r="B65" s="73" t="s">
        <v>83</v>
      </c>
      <c r="C65" s="83">
        <v>138.67356378887925</v>
      </c>
      <c r="D65" s="83">
        <v>130.378961664</v>
      </c>
      <c r="E65" s="83">
        <v>145.31650612416001</v>
      </c>
      <c r="F65" s="83">
        <v>193.10655720384003</v>
      </c>
      <c r="G65" s="83">
        <v>238.61324144448002</v>
      </c>
      <c r="H65" s="83">
        <v>336.99846166454881</v>
      </c>
      <c r="I65" s="83">
        <v>322.09160251967995</v>
      </c>
      <c r="J65" s="83">
        <v>365.83495397568009</v>
      </c>
      <c r="K65" s="83">
        <v>210.30603878592004</v>
      </c>
      <c r="L65" s="83">
        <v>243.78657210432002</v>
      </c>
      <c r="M65" s="83">
        <v>288.17154900863761</v>
      </c>
      <c r="N65" s="83">
        <v>290.52550071962656</v>
      </c>
      <c r="O65" s="83">
        <v>279.4411746235379</v>
      </c>
      <c r="P65" s="83">
        <v>289.43391093775301</v>
      </c>
      <c r="Q65" s="83">
        <v>235.4202941207559</v>
      </c>
      <c r="R65" s="83">
        <v>247.51540591892237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8.1354000000000024</v>
      </c>
      <c r="I67" s="83">
        <v>4.5905478615360007</v>
      </c>
      <c r="J67" s="83">
        <v>7.0558310768400005</v>
      </c>
      <c r="K67" s="83">
        <v>6.7265109540720003</v>
      </c>
      <c r="L67" s="83">
        <v>0.22869071971200003</v>
      </c>
      <c r="M67" s="83">
        <v>0</v>
      </c>
      <c r="N67" s="83">
        <v>5.4599720458086753E-2</v>
      </c>
      <c r="O67" s="83">
        <v>5.4600095256694639E-2</v>
      </c>
      <c r="P67" s="83">
        <v>0.10920560095871279</v>
      </c>
      <c r="Q67" s="83">
        <v>0.87357115817215281</v>
      </c>
      <c r="R67" s="83">
        <v>1.0919665475176097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9.9994664125511737E-2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5.168413656240185</v>
      </c>
      <c r="I69" s="83">
        <v>38.845042142255998</v>
      </c>
      <c r="J69" s="83">
        <v>54.521916532272201</v>
      </c>
      <c r="K69" s="83">
        <v>56.90461386153595</v>
      </c>
      <c r="L69" s="83">
        <v>90.062165872368055</v>
      </c>
      <c r="M69" s="83">
        <v>99.997786224527573</v>
      </c>
      <c r="N69" s="83">
        <v>98.681471622045123</v>
      </c>
      <c r="O69" s="83">
        <v>122.9560329141387</v>
      </c>
      <c r="P69" s="83">
        <v>123.9712144616406</v>
      </c>
      <c r="Q69" s="83">
        <v>136.15325093604829</v>
      </c>
      <c r="R69" s="83">
        <v>146.62002965039176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5.168413656240185</v>
      </c>
      <c r="I71" s="84">
        <v>38.845042142255998</v>
      </c>
      <c r="J71" s="84">
        <v>54.521916532272201</v>
      </c>
      <c r="K71" s="84">
        <v>56.90461386153595</v>
      </c>
      <c r="L71" s="84">
        <v>75.124403531136053</v>
      </c>
      <c r="M71" s="84">
        <v>75.481033683882316</v>
      </c>
      <c r="N71" s="84">
        <v>78.940714641214399</v>
      </c>
      <c r="O71" s="84">
        <v>115.47358380719925</v>
      </c>
      <c r="P71" s="84">
        <v>123.9712144616406</v>
      </c>
      <c r="Q71" s="84">
        <v>136.15325093604829</v>
      </c>
      <c r="R71" s="84">
        <v>146.62002965039176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14.937762341231997</v>
      </c>
      <c r="M73" s="84">
        <v>24.516752540645253</v>
      </c>
      <c r="N73" s="84">
        <v>19.740756980830724</v>
      </c>
      <c r="O73" s="84">
        <v>7.4824491069394563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268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44549.394748173829</v>
      </c>
      <c r="D2" s="79">
        <v>43228.00962705753</v>
      </c>
      <c r="E2" s="79">
        <v>36985.068321604507</v>
      </c>
      <c r="F2" s="79">
        <v>37078.011426419995</v>
      </c>
      <c r="G2" s="79">
        <v>34062.684971458322</v>
      </c>
      <c r="H2" s="79">
        <v>33184.610676738572</v>
      </c>
      <c r="I2" s="79">
        <v>30584.612735192226</v>
      </c>
      <c r="J2" s="79">
        <v>34534.645848978478</v>
      </c>
      <c r="K2" s="79">
        <v>33048.152000553251</v>
      </c>
      <c r="L2" s="79">
        <v>27656.240718730507</v>
      </c>
      <c r="M2" s="79">
        <v>31418.311960740699</v>
      </c>
      <c r="N2" s="79">
        <v>25210.930309515516</v>
      </c>
      <c r="O2" s="79">
        <v>24072.882413509506</v>
      </c>
      <c r="P2" s="79">
        <v>21494.16707705117</v>
      </c>
      <c r="Q2" s="79">
        <v>21440.741156055872</v>
      </c>
      <c r="R2" s="79">
        <v>20386.898323297322</v>
      </c>
    </row>
    <row r="3" spans="1:18" ht="11.25" customHeight="1" x14ac:dyDescent="0.25">
      <c r="A3" s="53" t="s">
        <v>2</v>
      </c>
      <c r="B3" s="54" t="s">
        <v>3</v>
      </c>
      <c r="C3" s="80">
        <v>8782.4219413993796</v>
      </c>
      <c r="D3" s="80">
        <v>6428.9367172792809</v>
      </c>
      <c r="E3" s="80">
        <v>2319.850515054708</v>
      </c>
      <c r="F3" s="80">
        <v>2103.3310226112003</v>
      </c>
      <c r="G3" s="80">
        <v>1992.5887762779839</v>
      </c>
      <c r="H3" s="80">
        <v>1890.9335551660497</v>
      </c>
      <c r="I3" s="80">
        <v>2137.5289959292791</v>
      </c>
      <c r="J3" s="80">
        <v>2053.6001798053753</v>
      </c>
      <c r="K3" s="80">
        <v>1705.8465644709556</v>
      </c>
      <c r="L3" s="80">
        <v>1290.802494299616</v>
      </c>
      <c r="M3" s="80">
        <v>1857.1001997005892</v>
      </c>
      <c r="N3" s="80">
        <v>1345.8762816560627</v>
      </c>
      <c r="O3" s="80">
        <v>1213.0731611613664</v>
      </c>
      <c r="P3" s="80">
        <v>1923.6938068969951</v>
      </c>
      <c r="Q3" s="80">
        <v>2054.3045299212895</v>
      </c>
      <c r="R3" s="80">
        <v>1736.6745759321386</v>
      </c>
    </row>
    <row r="4" spans="1:18" ht="11.25" customHeight="1" x14ac:dyDescent="0.25">
      <c r="A4" s="56" t="s">
        <v>125</v>
      </c>
      <c r="B4" s="57" t="s">
        <v>126</v>
      </c>
      <c r="C4" s="3">
        <v>7521.8427670815136</v>
      </c>
      <c r="D4" s="3">
        <v>6283.8758224126805</v>
      </c>
      <c r="E4" s="3">
        <v>2237.3287081980479</v>
      </c>
      <c r="F4" s="3">
        <v>1973.3301078438601</v>
      </c>
      <c r="G4" s="3">
        <v>1856.0767724697239</v>
      </c>
      <c r="H4" s="3">
        <v>1744.1521572206343</v>
      </c>
      <c r="I4" s="3">
        <v>1975.6491629660991</v>
      </c>
      <c r="J4" s="3">
        <v>1832.0586836057355</v>
      </c>
      <c r="K4" s="3">
        <v>1424.4924323762957</v>
      </c>
      <c r="L4" s="3">
        <v>1030.5916911099359</v>
      </c>
      <c r="M4" s="3">
        <v>1580.1777182688927</v>
      </c>
      <c r="N4" s="3">
        <v>1112.0175031990755</v>
      </c>
      <c r="O4" s="3">
        <v>995.96229751140243</v>
      </c>
      <c r="P4" s="3">
        <v>1741.3345428541661</v>
      </c>
      <c r="Q4" s="3">
        <v>1899.5812456742951</v>
      </c>
      <c r="R4" s="3">
        <v>1633.5019775927569</v>
      </c>
    </row>
    <row r="5" spans="1:18" ht="11.25" customHeight="1" x14ac:dyDescent="0.25">
      <c r="A5" s="59" t="s">
        <v>127</v>
      </c>
      <c r="B5" s="60" t="s">
        <v>128</v>
      </c>
      <c r="C5" s="2">
        <v>4195.335418849786</v>
      </c>
      <c r="D5" s="2">
        <v>3687.0435443295</v>
      </c>
      <c r="E5" s="2">
        <v>1202.3520479729279</v>
      </c>
      <c r="F5" s="2">
        <v>1324.3285780342201</v>
      </c>
      <c r="G5" s="2">
        <v>1306.553830676424</v>
      </c>
      <c r="H5" s="2">
        <v>1247.2967943687765</v>
      </c>
      <c r="I5" s="2">
        <v>1316.7139682557793</v>
      </c>
      <c r="J5" s="2">
        <v>1374.9784584835757</v>
      </c>
      <c r="K5" s="2">
        <v>1021.9957780170556</v>
      </c>
      <c r="L5" s="2">
        <v>777.49473506601601</v>
      </c>
      <c r="M5" s="2">
        <v>1412.5074862975998</v>
      </c>
      <c r="N5" s="2">
        <v>996.02911354069681</v>
      </c>
      <c r="O5" s="2">
        <v>846.57178311843563</v>
      </c>
      <c r="P5" s="2">
        <v>1475.9929979800067</v>
      </c>
      <c r="Q5" s="2">
        <v>1753.1992641738468</v>
      </c>
      <c r="R5" s="2">
        <v>1578.7172831650375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20.438355395375996</v>
      </c>
      <c r="F6" s="1">
        <v>9.8758523102399991</v>
      </c>
      <c r="G6" s="1">
        <v>4.9459104664559996</v>
      </c>
      <c r="H6" s="1">
        <v>34.697764815543948</v>
      </c>
      <c r="I6" s="1">
        <v>166.3367465004473</v>
      </c>
      <c r="J6" s="1">
        <v>199.91085798082355</v>
      </c>
      <c r="K6" s="1">
        <v>77.13375666123143</v>
      </c>
      <c r="L6" s="1">
        <v>0</v>
      </c>
      <c r="M6" s="1">
        <v>61.919426469595422</v>
      </c>
      <c r="N6" s="1">
        <v>64.387866135543263</v>
      </c>
      <c r="O6" s="1">
        <v>33.421310534511058</v>
      </c>
      <c r="P6" s="1">
        <v>2.3591101658217331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2.8380292478107694</v>
      </c>
      <c r="N7" s="1">
        <v>0</v>
      </c>
      <c r="O7" s="1">
        <v>0</v>
      </c>
      <c r="P7" s="1">
        <v>0</v>
      </c>
      <c r="Q7" s="1">
        <v>2.7434347770861613</v>
      </c>
      <c r="R7" s="1">
        <v>11.067607333820472</v>
      </c>
    </row>
    <row r="8" spans="1:18" ht="11.25" customHeight="1" x14ac:dyDescent="0.25">
      <c r="A8" s="61" t="s">
        <v>8</v>
      </c>
      <c r="B8" s="62" t="s">
        <v>9</v>
      </c>
      <c r="C8" s="1">
        <v>4195.335418849786</v>
      </c>
      <c r="D8" s="1">
        <v>3680.994310533144</v>
      </c>
      <c r="E8" s="1">
        <v>1181.913692577552</v>
      </c>
      <c r="F8" s="1">
        <v>1308.4085615562722</v>
      </c>
      <c r="G8" s="1">
        <v>1299.5892423645118</v>
      </c>
      <c r="H8" s="1">
        <v>1208.4661904671252</v>
      </c>
      <c r="I8" s="1">
        <v>1146.348194740056</v>
      </c>
      <c r="J8" s="1">
        <v>1175.0676005027522</v>
      </c>
      <c r="K8" s="1">
        <v>944.86202135582414</v>
      </c>
      <c r="L8" s="1">
        <v>777.49473506601601</v>
      </c>
      <c r="M8" s="1">
        <v>1347.7500305801937</v>
      </c>
      <c r="N8" s="1">
        <v>931.64124740515354</v>
      </c>
      <c r="O8" s="1">
        <v>813.15047258392462</v>
      </c>
      <c r="P8" s="1">
        <v>1473.6338878141851</v>
      </c>
      <c r="Q8" s="1">
        <v>1750.4558293967607</v>
      </c>
      <c r="R8" s="1">
        <v>1567.6496758312171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6.0492337963560008</v>
      </c>
      <c r="E9" s="1">
        <v>0</v>
      </c>
      <c r="F9" s="1">
        <v>6.0441641677079989</v>
      </c>
      <c r="G9" s="1">
        <v>2.0186778454560002</v>
      </c>
      <c r="H9" s="1">
        <v>4.1328390861075022</v>
      </c>
      <c r="I9" s="1">
        <v>4.0290270152760002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74.249123335518377</v>
      </c>
      <c r="D10" s="2">
        <v>105.72720782130004</v>
      </c>
      <c r="E10" s="2">
        <v>62.863414075799938</v>
      </c>
      <c r="F10" s="2">
        <v>51.490273325400018</v>
      </c>
      <c r="G10" s="2">
        <v>37.201634507700007</v>
      </c>
      <c r="H10" s="2">
        <v>2.8472730472041294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2549.4419248962099</v>
      </c>
      <c r="D11" s="2">
        <v>2491.1050702618804</v>
      </c>
      <c r="E11" s="2">
        <v>972.11324614932005</v>
      </c>
      <c r="F11" s="2">
        <v>597.51125648423999</v>
      </c>
      <c r="G11" s="2">
        <v>512.32130728559991</v>
      </c>
      <c r="H11" s="2">
        <v>494.00808980465348</v>
      </c>
      <c r="I11" s="2">
        <v>658.93519471031993</v>
      </c>
      <c r="J11" s="2">
        <v>457.08022512215996</v>
      </c>
      <c r="K11" s="2">
        <v>402.49665435923998</v>
      </c>
      <c r="L11" s="2">
        <v>253.09695604391999</v>
      </c>
      <c r="M11" s="2">
        <v>167.67023197129285</v>
      </c>
      <c r="N11" s="2">
        <v>115.98838965837875</v>
      </c>
      <c r="O11" s="2">
        <v>149.39051439296682</v>
      </c>
      <c r="P11" s="2">
        <v>265.3415448741593</v>
      </c>
      <c r="Q11" s="2">
        <v>146.38198150044829</v>
      </c>
      <c r="R11" s="2">
        <v>54.784694427719359</v>
      </c>
    </row>
    <row r="12" spans="1:18" ht="11.25" customHeight="1" x14ac:dyDescent="0.25">
      <c r="A12" s="61" t="s">
        <v>14</v>
      </c>
      <c r="B12" s="62" t="s">
        <v>15</v>
      </c>
      <c r="C12" s="1">
        <v>2549.4419248962099</v>
      </c>
      <c r="D12" s="1">
        <v>2491.1050702618804</v>
      </c>
      <c r="E12" s="1">
        <v>972.11324614932005</v>
      </c>
      <c r="F12" s="1">
        <v>597.51125648423999</v>
      </c>
      <c r="G12" s="1">
        <v>512.32130728559991</v>
      </c>
      <c r="H12" s="1">
        <v>494.00808980465348</v>
      </c>
      <c r="I12" s="1">
        <v>658.93519471031993</v>
      </c>
      <c r="J12" s="1">
        <v>457.08022512215996</v>
      </c>
      <c r="K12" s="1">
        <v>402.49665435923998</v>
      </c>
      <c r="L12" s="1">
        <v>253.09695604391999</v>
      </c>
      <c r="M12" s="1">
        <v>167.67023197129285</v>
      </c>
      <c r="N12" s="1">
        <v>115.98838965837875</v>
      </c>
      <c r="O12" s="1">
        <v>149.39051439296682</v>
      </c>
      <c r="P12" s="1">
        <v>265.3415448741593</v>
      </c>
      <c r="Q12" s="1">
        <v>146.38198150044829</v>
      </c>
      <c r="R12" s="1">
        <v>54.784694427719359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702.81629999999939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1260.5791743178661</v>
      </c>
      <c r="D15" s="3">
        <v>145.06089486659997</v>
      </c>
      <c r="E15" s="3">
        <v>82.521806856660007</v>
      </c>
      <c r="F15" s="3">
        <v>130.00091476733999</v>
      </c>
      <c r="G15" s="3">
        <v>136.51200380826</v>
      </c>
      <c r="H15" s="3">
        <v>146.78139794541545</v>
      </c>
      <c r="I15" s="3">
        <v>161.87983296318001</v>
      </c>
      <c r="J15" s="3">
        <v>221.54149619964002</v>
      </c>
      <c r="K15" s="3">
        <v>281.35413209465997</v>
      </c>
      <c r="L15" s="3">
        <v>260.21080318968001</v>
      </c>
      <c r="M15" s="3">
        <v>276.92248143169655</v>
      </c>
      <c r="N15" s="3">
        <v>233.85877845698724</v>
      </c>
      <c r="O15" s="3">
        <v>217.11086364996399</v>
      </c>
      <c r="P15" s="3">
        <v>182.35926404282895</v>
      </c>
      <c r="Q15" s="3">
        <v>154.72328424699452</v>
      </c>
      <c r="R15" s="3">
        <v>103.17259833938169</v>
      </c>
    </row>
    <row r="16" spans="1:18" ht="11.25" customHeight="1" x14ac:dyDescent="0.25">
      <c r="A16" s="59" t="s">
        <v>20</v>
      </c>
      <c r="B16" s="60" t="s">
        <v>21</v>
      </c>
      <c r="C16" s="2">
        <v>1228.3329869819217</v>
      </c>
      <c r="D16" s="2">
        <v>104.87904315587997</v>
      </c>
      <c r="E16" s="2">
        <v>43.127677491840004</v>
      </c>
      <c r="F16" s="2">
        <v>90.512397345959997</v>
      </c>
      <c r="G16" s="2">
        <v>86.688159153480001</v>
      </c>
      <c r="H16" s="2">
        <v>91.81013257014186</v>
      </c>
      <c r="I16" s="2">
        <v>92.638825336439993</v>
      </c>
      <c r="J16" s="2">
        <v>107.40013273080001</v>
      </c>
      <c r="K16" s="2">
        <v>134.08133634359999</v>
      </c>
      <c r="L16" s="2">
        <v>99.363041756640001</v>
      </c>
      <c r="M16" s="2">
        <v>100.19269793948315</v>
      </c>
      <c r="N16" s="2">
        <v>22.034345976692073</v>
      </c>
      <c r="O16" s="2">
        <v>9.1897417243778747</v>
      </c>
      <c r="P16" s="2">
        <v>13.438059823670596</v>
      </c>
      <c r="Q16" s="2">
        <v>9.1923726407616524</v>
      </c>
      <c r="R16" s="2">
        <v>6.5653672850634797</v>
      </c>
    </row>
    <row r="17" spans="1:18" ht="11.25" customHeight="1" x14ac:dyDescent="0.25">
      <c r="A17" s="64" t="s">
        <v>23</v>
      </c>
      <c r="B17" s="60" t="s">
        <v>24</v>
      </c>
      <c r="C17" s="2">
        <v>1.0600040136639468</v>
      </c>
      <c r="D17" s="2">
        <v>1.3309142191199999</v>
      </c>
      <c r="E17" s="2">
        <v>2.2182939187200001</v>
      </c>
      <c r="F17" s="2">
        <v>2.2199359816799999</v>
      </c>
      <c r="G17" s="2">
        <v>0.88786788047999998</v>
      </c>
      <c r="H17" s="2">
        <v>2.1197390030033234</v>
      </c>
      <c r="I17" s="2">
        <v>0.88791226055999994</v>
      </c>
      <c r="J17" s="2">
        <v>0.88804540079999994</v>
      </c>
      <c r="K17" s="2">
        <v>0.88786788047999998</v>
      </c>
      <c r="L17" s="2">
        <v>0.88884424224000003</v>
      </c>
      <c r="M17" s="2">
        <v>1.0600509183421416</v>
      </c>
      <c r="N17" s="2">
        <v>1.0599611226441452</v>
      </c>
      <c r="O17" s="2">
        <v>1.0597960603760928</v>
      </c>
      <c r="P17" s="2">
        <v>1.0597409777378526</v>
      </c>
      <c r="Q17" s="2">
        <v>1.0598319673768821</v>
      </c>
      <c r="R17" s="2">
        <v>1.059965231877301</v>
      </c>
    </row>
    <row r="18" spans="1:18" ht="11.25" customHeight="1" x14ac:dyDescent="0.25">
      <c r="A18" s="65" t="s">
        <v>133</v>
      </c>
      <c r="B18" s="60" t="s">
        <v>22</v>
      </c>
      <c r="C18" s="2">
        <v>31.186183322280367</v>
      </c>
      <c r="D18" s="2">
        <v>38.850937491600007</v>
      </c>
      <c r="E18" s="2">
        <v>37.17583544610001</v>
      </c>
      <c r="F18" s="2">
        <v>37.268581439699993</v>
      </c>
      <c r="G18" s="2">
        <v>46.718304176700009</v>
      </c>
      <c r="H18" s="2">
        <v>50.731504446461514</v>
      </c>
      <c r="I18" s="2">
        <v>66.133159384500004</v>
      </c>
      <c r="J18" s="2">
        <v>111.03418092780001</v>
      </c>
      <c r="K18" s="2">
        <v>144.1700955981</v>
      </c>
      <c r="L18" s="2">
        <v>159.95891719080001</v>
      </c>
      <c r="M18" s="2">
        <v>173.54968119419712</v>
      </c>
      <c r="N18" s="2">
        <v>208.64402769643937</v>
      </c>
      <c r="O18" s="2">
        <v>204.74154583422163</v>
      </c>
      <c r="P18" s="2">
        <v>165.750081398053</v>
      </c>
      <c r="Q18" s="2">
        <v>142.35081245138318</v>
      </c>
      <c r="R18" s="2">
        <v>95.54726582244092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2.2176725975999951</v>
      </c>
      <c r="H19" s="2">
        <v>2.1200219258087407</v>
      </c>
      <c r="I19" s="2">
        <v>2.2199359816799964</v>
      </c>
      <c r="J19" s="2">
        <v>2.2191371402399951</v>
      </c>
      <c r="K19" s="2">
        <v>2.2148322724800003</v>
      </c>
      <c r="L19" s="2">
        <v>0</v>
      </c>
      <c r="M19" s="2">
        <v>2.1200513796741127</v>
      </c>
      <c r="N19" s="2">
        <v>2.1204436612116422</v>
      </c>
      <c r="O19" s="2">
        <v>2.1197800309883679</v>
      </c>
      <c r="P19" s="2">
        <v>2.1113818433675333</v>
      </c>
      <c r="Q19" s="2">
        <v>2.1202671874728178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22579.266090767509</v>
      </c>
      <c r="D21" s="80">
        <v>23014.621417122093</v>
      </c>
      <c r="E21" s="80">
        <v>20400.931244434381</v>
      </c>
      <c r="F21" s="80">
        <v>24145.920153999028</v>
      </c>
      <c r="G21" s="80">
        <v>21774.503608738924</v>
      </c>
      <c r="H21" s="80">
        <v>19603.691017798486</v>
      </c>
      <c r="I21" s="80">
        <v>20010.338427691939</v>
      </c>
      <c r="J21" s="80">
        <v>21270.039091672013</v>
      </c>
      <c r="K21" s="80">
        <v>20720.945853855519</v>
      </c>
      <c r="L21" s="80">
        <v>17885.938868958823</v>
      </c>
      <c r="M21" s="80">
        <v>18345.430195009296</v>
      </c>
      <c r="N21" s="80">
        <v>15149.34159530859</v>
      </c>
      <c r="O21" s="80">
        <v>15916.13174691046</v>
      </c>
      <c r="P21" s="80">
        <v>12195.262301869243</v>
      </c>
      <c r="Q21" s="80">
        <v>12114.387170607337</v>
      </c>
      <c r="R21" s="80">
        <v>11588.041279317846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22579.266090767509</v>
      </c>
      <c r="D30" s="3">
        <v>23014.621417122093</v>
      </c>
      <c r="E30" s="3">
        <v>20400.931244434381</v>
      </c>
      <c r="F30" s="3">
        <v>24145.920153999028</v>
      </c>
      <c r="G30" s="3">
        <v>21774.503608738924</v>
      </c>
      <c r="H30" s="3">
        <v>19603.691017798486</v>
      </c>
      <c r="I30" s="3">
        <v>20010.338427691939</v>
      </c>
      <c r="J30" s="3">
        <v>21270.039091672013</v>
      </c>
      <c r="K30" s="3">
        <v>20720.945853855519</v>
      </c>
      <c r="L30" s="3">
        <v>17885.938868958823</v>
      </c>
      <c r="M30" s="3">
        <v>18345.430195009296</v>
      </c>
      <c r="N30" s="3">
        <v>15149.34159530859</v>
      </c>
      <c r="O30" s="3">
        <v>15916.13174691046</v>
      </c>
      <c r="P30" s="3">
        <v>12195.262301869243</v>
      </c>
      <c r="Q30" s="3">
        <v>12114.387170607337</v>
      </c>
      <c r="R30" s="3">
        <v>11588.041279317846</v>
      </c>
    </row>
    <row r="31" spans="1:18" ht="11.25" customHeight="1" x14ac:dyDescent="0.25">
      <c r="A31" s="59" t="s">
        <v>142</v>
      </c>
      <c r="B31" s="60" t="s">
        <v>143</v>
      </c>
      <c r="C31" s="2">
        <v>243.93400159215608</v>
      </c>
      <c r="D31" s="2">
        <v>249.92399150611206</v>
      </c>
      <c r="E31" s="2">
        <v>219.47950280995204</v>
      </c>
      <c r="F31" s="2">
        <v>289.54387249891204</v>
      </c>
      <c r="G31" s="2">
        <v>225.42386953363203</v>
      </c>
      <c r="H31" s="2">
        <v>255.82398767396592</v>
      </c>
      <c r="I31" s="2">
        <v>296.99047311091203</v>
      </c>
      <c r="J31" s="2">
        <v>253.48696232544006</v>
      </c>
      <c r="K31" s="2">
        <v>65.620561798656013</v>
      </c>
      <c r="L31" s="2">
        <v>124.64366999961601</v>
      </c>
      <c r="M31" s="2">
        <v>141.81123374062344</v>
      </c>
      <c r="N31" s="2">
        <v>144.24299529805305</v>
      </c>
      <c r="O31" s="2">
        <v>95.335275727866446</v>
      </c>
      <c r="P31" s="2">
        <v>61.121279508858215</v>
      </c>
      <c r="Q31" s="2">
        <v>161.27867101348713</v>
      </c>
      <c r="R31" s="2">
        <v>212.09075500632125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60.788903493888007</v>
      </c>
      <c r="G32" s="1">
        <v>0</v>
      </c>
      <c r="H32" s="1">
        <v>45.337884299076237</v>
      </c>
      <c r="I32" s="1">
        <v>101.25245918592002</v>
      </c>
      <c r="J32" s="1">
        <v>108.28368670003202</v>
      </c>
      <c r="K32" s="1">
        <v>65.620561798656013</v>
      </c>
      <c r="L32" s="1">
        <v>124.64366999961601</v>
      </c>
      <c r="M32" s="1">
        <v>141.81123374062344</v>
      </c>
      <c r="N32" s="1">
        <v>144.24299529805305</v>
      </c>
      <c r="O32" s="1">
        <v>95.335275727866446</v>
      </c>
      <c r="P32" s="1">
        <v>61.121279508858215</v>
      </c>
      <c r="Q32" s="1">
        <v>161.27867101348713</v>
      </c>
      <c r="R32" s="1">
        <v>212.09075500632125</v>
      </c>
    </row>
    <row r="33" spans="1:18" ht="11.25" customHeight="1" x14ac:dyDescent="0.25">
      <c r="A33" s="61" t="s">
        <v>42</v>
      </c>
      <c r="B33" s="62" t="s">
        <v>43</v>
      </c>
      <c r="C33" s="1">
        <v>243.93400159215608</v>
      </c>
      <c r="D33" s="1">
        <v>249.92399150611206</v>
      </c>
      <c r="E33" s="1">
        <v>219.47950280995204</v>
      </c>
      <c r="F33" s="1">
        <v>228.75496900502404</v>
      </c>
      <c r="G33" s="1">
        <v>225.42386953363203</v>
      </c>
      <c r="H33" s="1">
        <v>210.48610337488969</v>
      </c>
      <c r="I33" s="1">
        <v>195.73801392499203</v>
      </c>
      <c r="J33" s="1">
        <v>145.20327562540803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3891.9889374684062</v>
      </c>
      <c r="D34" s="2">
        <v>2363.2842560420168</v>
      </c>
      <c r="E34" s="2">
        <v>2970.2182221552603</v>
      </c>
      <c r="F34" s="2">
        <v>3279.4552755981008</v>
      </c>
      <c r="G34" s="2">
        <v>3107.8283846662807</v>
      </c>
      <c r="H34" s="2">
        <v>3142.7438811699139</v>
      </c>
      <c r="I34" s="2">
        <v>3256.6820586963127</v>
      </c>
      <c r="J34" s="2">
        <v>3841.7444519931009</v>
      </c>
      <c r="K34" s="2">
        <v>2524.9734065164321</v>
      </c>
      <c r="L34" s="2">
        <v>2288.1141022587117</v>
      </c>
      <c r="M34" s="2">
        <v>2357.8565500483205</v>
      </c>
      <c r="N34" s="2">
        <v>2284.8655596529675</v>
      </c>
      <c r="O34" s="2">
        <v>1689.9159617953537</v>
      </c>
      <c r="P34" s="2">
        <v>1088.000522250712</v>
      </c>
      <c r="Q34" s="2">
        <v>1529.4443290344916</v>
      </c>
      <c r="R34" s="2">
        <v>1512.3477990294091</v>
      </c>
    </row>
    <row r="35" spans="1:18" ht="11.25" customHeight="1" x14ac:dyDescent="0.25">
      <c r="A35" s="59" t="s">
        <v>145</v>
      </c>
      <c r="B35" s="60" t="s">
        <v>146</v>
      </c>
      <c r="C35" s="2">
        <v>18.419507397794543</v>
      </c>
      <c r="D35" s="2">
        <v>15.398210988467936</v>
      </c>
      <c r="E35" s="2">
        <v>9.2977622448478296</v>
      </c>
      <c r="F35" s="2">
        <v>12.444068212883927</v>
      </c>
      <c r="G35" s="2">
        <v>9.2109217745157945</v>
      </c>
      <c r="H35" s="2">
        <v>15.159362953304246</v>
      </c>
      <c r="I35" s="2">
        <v>8.9293648336200082</v>
      </c>
      <c r="J35" s="2">
        <v>6.0257073297961101</v>
      </c>
      <c r="K35" s="2">
        <v>6.014449694484</v>
      </c>
      <c r="L35" s="2">
        <v>0</v>
      </c>
      <c r="M35" s="2">
        <v>3.1185593674718932</v>
      </c>
      <c r="N35" s="2">
        <v>9.1489293585304772</v>
      </c>
      <c r="O35" s="2">
        <v>12.418303696344038</v>
      </c>
      <c r="P35" s="2">
        <v>6.1565362110580271</v>
      </c>
      <c r="Q35" s="2">
        <v>12.196593698393617</v>
      </c>
      <c r="R35" s="2">
        <v>12.182248646387899</v>
      </c>
    </row>
    <row r="36" spans="1:18" ht="11.25" customHeight="1" x14ac:dyDescent="0.25">
      <c r="A36" s="66" t="s">
        <v>45</v>
      </c>
      <c r="B36" s="62" t="s">
        <v>46</v>
      </c>
      <c r="C36" s="1">
        <v>18.419507397794543</v>
      </c>
      <c r="D36" s="1">
        <v>15.398210988467936</v>
      </c>
      <c r="E36" s="1">
        <v>9.2977622448478296</v>
      </c>
      <c r="F36" s="1">
        <v>12.444068212883927</v>
      </c>
      <c r="G36" s="1">
        <v>9.2109217745157945</v>
      </c>
      <c r="H36" s="1">
        <v>15.159362953304246</v>
      </c>
      <c r="I36" s="1">
        <v>8.9293648336200082</v>
      </c>
      <c r="J36" s="1">
        <v>6.0257073297961101</v>
      </c>
      <c r="K36" s="1">
        <v>6.014449694484</v>
      </c>
      <c r="L36" s="1">
        <v>0</v>
      </c>
      <c r="M36" s="1">
        <v>3.1185593674718932</v>
      </c>
      <c r="N36" s="1">
        <v>9.1489293585304772</v>
      </c>
      <c r="O36" s="1">
        <v>12.418303696344038</v>
      </c>
      <c r="P36" s="1">
        <v>6.1565362110580271</v>
      </c>
      <c r="Q36" s="1">
        <v>12.196593698393617</v>
      </c>
      <c r="R36" s="1">
        <v>12.182248646387899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4097.0735456114235</v>
      </c>
      <c r="D38" s="2">
        <v>4876.1969782399201</v>
      </c>
      <c r="E38" s="2">
        <v>4026.1345174782355</v>
      </c>
      <c r="F38" s="2">
        <v>4023.0757724032078</v>
      </c>
      <c r="G38" s="2">
        <v>4676.6573685880585</v>
      </c>
      <c r="H38" s="2">
        <v>4804.0389060980378</v>
      </c>
      <c r="I38" s="2">
        <v>4910.8437105340327</v>
      </c>
      <c r="J38" s="2">
        <v>4544.9529394386609</v>
      </c>
      <c r="K38" s="2">
        <v>4577.974676723521</v>
      </c>
      <c r="L38" s="2">
        <v>4619.2299408043937</v>
      </c>
      <c r="M38" s="2">
        <v>4698.3913961646658</v>
      </c>
      <c r="N38" s="2">
        <v>4179.9021490238656</v>
      </c>
      <c r="O38" s="2">
        <v>4220.9768051067358</v>
      </c>
      <c r="P38" s="2">
        <v>4296.0397688823623</v>
      </c>
      <c r="Q38" s="2">
        <v>3941.2090473975832</v>
      </c>
      <c r="R38" s="2">
        <v>3838.1625331421646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4097.0735456114235</v>
      </c>
      <c r="D41" s="1">
        <v>4876.1969782399201</v>
      </c>
      <c r="E41" s="1">
        <v>4026.1345174782355</v>
      </c>
      <c r="F41" s="1">
        <v>4023.0757724032078</v>
      </c>
      <c r="G41" s="1">
        <v>4676.6573685880585</v>
      </c>
      <c r="H41" s="1">
        <v>4804.0389060980378</v>
      </c>
      <c r="I41" s="1">
        <v>4910.8437105340327</v>
      </c>
      <c r="J41" s="1">
        <v>4544.9529394386609</v>
      </c>
      <c r="K41" s="1">
        <v>4577.974676723521</v>
      </c>
      <c r="L41" s="1">
        <v>4619.2299408043937</v>
      </c>
      <c r="M41" s="1">
        <v>4698.3913961646658</v>
      </c>
      <c r="N41" s="1">
        <v>4179.9021490238656</v>
      </c>
      <c r="O41" s="1">
        <v>4220.9768051067358</v>
      </c>
      <c r="P41" s="1">
        <v>4296.0397688823623</v>
      </c>
      <c r="Q41" s="1">
        <v>3941.2090473975832</v>
      </c>
      <c r="R41" s="1">
        <v>3838.1625331421646</v>
      </c>
    </row>
    <row r="42" spans="1:18" ht="11.25" customHeight="1" x14ac:dyDescent="0.25">
      <c r="A42" s="64" t="s">
        <v>55</v>
      </c>
      <c r="B42" s="60" t="s">
        <v>56</v>
      </c>
      <c r="C42" s="2">
        <v>25.948251123752016</v>
      </c>
      <c r="D42" s="2">
        <v>26.083831909896002</v>
      </c>
      <c r="E42" s="2">
        <v>22.714214297184004</v>
      </c>
      <c r="F42" s="2">
        <v>22.7092733289</v>
      </c>
      <c r="G42" s="2">
        <v>22.704884767008</v>
      </c>
      <c r="H42" s="2">
        <v>16.272719809276186</v>
      </c>
      <c r="I42" s="2">
        <v>16.261217650548002</v>
      </c>
      <c r="J42" s="2">
        <v>22.711605711444001</v>
      </c>
      <c r="K42" s="2">
        <v>278.31562873225204</v>
      </c>
      <c r="L42" s="2">
        <v>52.784855205875999</v>
      </c>
      <c r="M42" s="2">
        <v>538.61603833381866</v>
      </c>
      <c r="N42" s="2">
        <v>328.52950901574388</v>
      </c>
      <c r="O42" s="2">
        <v>628.63224540967201</v>
      </c>
      <c r="P42" s="2">
        <v>358.94891125176042</v>
      </c>
      <c r="Q42" s="2">
        <v>119.3323531832543</v>
      </c>
      <c r="R42" s="2">
        <v>159.42699896179033</v>
      </c>
    </row>
    <row r="43" spans="1:18" ht="11.25" customHeight="1" x14ac:dyDescent="0.25">
      <c r="A43" s="59" t="s">
        <v>57</v>
      </c>
      <c r="B43" s="60" t="s">
        <v>58</v>
      </c>
      <c r="C43" s="2">
        <v>8427.8701899825319</v>
      </c>
      <c r="D43" s="2">
        <v>9272.7574857148902</v>
      </c>
      <c r="E43" s="2">
        <v>8053.300810868499</v>
      </c>
      <c r="F43" s="2">
        <v>10681.028812802042</v>
      </c>
      <c r="G43" s="2">
        <v>9303.5803267054398</v>
      </c>
      <c r="H43" s="2">
        <v>9174.9283412780751</v>
      </c>
      <c r="I43" s="2">
        <v>8280.9788045737987</v>
      </c>
      <c r="J43" s="2">
        <v>8997.1883111887</v>
      </c>
      <c r="K43" s="2">
        <v>8559.3539806644003</v>
      </c>
      <c r="L43" s="2">
        <v>6323.335691366382</v>
      </c>
      <c r="M43" s="2">
        <v>6816.8104031864023</v>
      </c>
      <c r="N43" s="2">
        <v>5030.6573319758136</v>
      </c>
      <c r="O43" s="2">
        <v>6457.4620183029601</v>
      </c>
      <c r="P43" s="2">
        <v>4460.2306784149823</v>
      </c>
      <c r="Q43" s="2">
        <v>4398.1255734165443</v>
      </c>
      <c r="R43" s="2">
        <v>4384.9205546803096</v>
      </c>
    </row>
    <row r="44" spans="1:18" ht="11.25" customHeight="1" x14ac:dyDescent="0.25">
      <c r="A44" s="59" t="s">
        <v>149</v>
      </c>
      <c r="B44" s="60" t="s">
        <v>59</v>
      </c>
      <c r="C44" s="2">
        <v>2736.8194344299777</v>
      </c>
      <c r="D44" s="2">
        <v>4171.390106290416</v>
      </c>
      <c r="E44" s="2">
        <v>3538.5873606953282</v>
      </c>
      <c r="F44" s="2">
        <v>4650.3191704074488</v>
      </c>
      <c r="G44" s="2">
        <v>3380.7903051370331</v>
      </c>
      <c r="H44" s="2">
        <v>1662.5239299764548</v>
      </c>
      <c r="I44" s="2">
        <v>1994.5814224432322</v>
      </c>
      <c r="J44" s="2">
        <v>2641.0892425077609</v>
      </c>
      <c r="K44" s="2">
        <v>2238.456210004872</v>
      </c>
      <c r="L44" s="2">
        <v>2071.4386582559528</v>
      </c>
      <c r="M44" s="2">
        <v>1727.5466508112445</v>
      </c>
      <c r="N44" s="2">
        <v>913.32871162103788</v>
      </c>
      <c r="O44" s="2">
        <v>693.46486683615342</v>
      </c>
      <c r="P44" s="2">
        <v>637.77318479625205</v>
      </c>
      <c r="Q44" s="2">
        <v>371.50514231166881</v>
      </c>
      <c r="R44" s="2">
        <v>346.76315211780542</v>
      </c>
    </row>
    <row r="45" spans="1:18" ht="11.25" customHeight="1" x14ac:dyDescent="0.25">
      <c r="A45" s="59" t="s">
        <v>150</v>
      </c>
      <c r="B45" s="60" t="s">
        <v>151</v>
      </c>
      <c r="C45" s="2">
        <v>3137.2122231614649</v>
      </c>
      <c r="D45" s="2">
        <v>2039.5865564303763</v>
      </c>
      <c r="E45" s="2">
        <v>1561.1988538850765</v>
      </c>
      <c r="F45" s="2">
        <v>1187.3439087475322</v>
      </c>
      <c r="G45" s="2">
        <v>1048.3075475669521</v>
      </c>
      <c r="H45" s="2">
        <v>532.19988883945757</v>
      </c>
      <c r="I45" s="2">
        <v>1245.071375849484</v>
      </c>
      <c r="J45" s="2">
        <v>962.83987117711206</v>
      </c>
      <c r="K45" s="2">
        <v>2470.2369397209</v>
      </c>
      <c r="L45" s="2">
        <v>2406.391951067892</v>
      </c>
      <c r="M45" s="2">
        <v>2061.2793633567489</v>
      </c>
      <c r="N45" s="2">
        <v>2258.6664093625768</v>
      </c>
      <c r="O45" s="2">
        <v>2117.9262700353756</v>
      </c>
      <c r="P45" s="2">
        <v>1286.9914205532593</v>
      </c>
      <c r="Q45" s="2">
        <v>1581.2954605519142</v>
      </c>
      <c r="R45" s="2">
        <v>1122.147237733659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2998.3197875832766</v>
      </c>
      <c r="D49" s="1">
        <v>951.55299383040006</v>
      </c>
      <c r="E49" s="1">
        <v>936.15703642890026</v>
      </c>
      <c r="F49" s="1">
        <v>776.92351373910014</v>
      </c>
      <c r="G49" s="1">
        <v>558.68496542820003</v>
      </c>
      <c r="H49" s="1">
        <v>511.67591446647702</v>
      </c>
      <c r="I49" s="1">
        <v>876.6036991062</v>
      </c>
      <c r="J49" s="1">
        <v>689.69798864460006</v>
      </c>
      <c r="K49" s="1">
        <v>2175.0355672227001</v>
      </c>
      <c r="L49" s="1">
        <v>2039.9188603599</v>
      </c>
      <c r="M49" s="1">
        <v>1871.505791837352</v>
      </c>
      <c r="N49" s="1">
        <v>2048.1046319259017</v>
      </c>
      <c r="O49" s="1">
        <v>1812.6206818144215</v>
      </c>
      <c r="P49" s="1">
        <v>1136.1442096317869</v>
      </c>
      <c r="Q49" s="1">
        <v>1159.2765648604923</v>
      </c>
      <c r="R49" s="1">
        <v>622.14840727662181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137.71144564102801</v>
      </c>
      <c r="J50" s="1">
        <v>0</v>
      </c>
      <c r="K50" s="1">
        <v>34.371891901512001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138.89243557818827</v>
      </c>
      <c r="D51" s="1">
        <v>1088.0335625999762</v>
      </c>
      <c r="E51" s="1">
        <v>625.04181745617609</v>
      </c>
      <c r="F51" s="1">
        <v>410.42039500843202</v>
      </c>
      <c r="G51" s="1">
        <v>489.62258213875208</v>
      </c>
      <c r="H51" s="1">
        <v>20.523974372980526</v>
      </c>
      <c r="I51" s="1">
        <v>230.75623110225604</v>
      </c>
      <c r="J51" s="1">
        <v>273.141882532512</v>
      </c>
      <c r="K51" s="1">
        <v>260.82948059668803</v>
      </c>
      <c r="L51" s="1">
        <v>366.47309070799201</v>
      </c>
      <c r="M51" s="1">
        <v>189.77357151939682</v>
      </c>
      <c r="N51" s="1">
        <v>210.56177743667513</v>
      </c>
      <c r="O51" s="1">
        <v>305.30558822095401</v>
      </c>
      <c r="P51" s="1">
        <v>150.84721092147245</v>
      </c>
      <c r="Q51" s="1">
        <v>422.01889569142196</v>
      </c>
      <c r="R51" s="1">
        <v>499.99883045703734</v>
      </c>
    </row>
    <row r="52" spans="1:18" ht="11.25" customHeight="1" x14ac:dyDescent="0.25">
      <c r="A52" s="53" t="s">
        <v>72</v>
      </c>
      <c r="B52" s="54" t="s">
        <v>73</v>
      </c>
      <c r="C52" s="80">
        <v>12588.726081253357</v>
      </c>
      <c r="D52" s="80">
        <v>13246.533122761042</v>
      </c>
      <c r="E52" s="80">
        <v>13685.077304332955</v>
      </c>
      <c r="F52" s="80">
        <v>10177.261028231402</v>
      </c>
      <c r="G52" s="80">
        <v>9638.15901321618</v>
      </c>
      <c r="H52" s="80">
        <v>11003.16168582367</v>
      </c>
      <c r="I52" s="80">
        <v>7762.5872367051597</v>
      </c>
      <c r="J52" s="80">
        <v>10424.438284460657</v>
      </c>
      <c r="K52" s="80">
        <v>9936.0393992081645</v>
      </c>
      <c r="L52" s="80">
        <v>7871.0163148081465</v>
      </c>
      <c r="M52" s="80">
        <v>10983.57954416135</v>
      </c>
      <c r="N52" s="80">
        <v>8452.4949344455581</v>
      </c>
      <c r="O52" s="80">
        <v>6704.4941558736327</v>
      </c>
      <c r="P52" s="80">
        <v>6988.6496593920911</v>
      </c>
      <c r="Q52" s="80">
        <v>6783.8764078699742</v>
      </c>
      <c r="R52" s="80">
        <v>6540.8926190830243</v>
      </c>
    </row>
    <row r="53" spans="1:18" ht="11.25" customHeight="1" x14ac:dyDescent="0.25">
      <c r="A53" s="56" t="s">
        <v>74</v>
      </c>
      <c r="B53" s="57" t="s">
        <v>75</v>
      </c>
      <c r="C53" s="3">
        <v>12407.557237177713</v>
      </c>
      <c r="D53" s="3">
        <v>13050.316606330402</v>
      </c>
      <c r="E53" s="3">
        <v>13563.566094930587</v>
      </c>
      <c r="F53" s="3">
        <v>10089.172573135129</v>
      </c>
      <c r="G53" s="3">
        <v>9511.6579775834762</v>
      </c>
      <c r="H53" s="3">
        <v>10873.459245494676</v>
      </c>
      <c r="I53" s="3">
        <v>7655.1019593673673</v>
      </c>
      <c r="J53" s="3">
        <v>10332.263416267984</v>
      </c>
      <c r="K53" s="3">
        <v>9879.3277929747728</v>
      </c>
      <c r="L53" s="3">
        <v>7834.0496357708662</v>
      </c>
      <c r="M53" s="3">
        <v>10949.886225491175</v>
      </c>
      <c r="N53" s="3">
        <v>8421.9466922891297</v>
      </c>
      <c r="O53" s="3">
        <v>6674.569378583149</v>
      </c>
      <c r="P53" s="3">
        <v>6961.7430969484913</v>
      </c>
      <c r="Q53" s="3">
        <v>6758.5243618765689</v>
      </c>
      <c r="R53" s="3">
        <v>6539.1166612116467</v>
      </c>
    </row>
    <row r="54" spans="1:18" ht="11.25" customHeight="1" x14ac:dyDescent="0.25">
      <c r="A54" s="56" t="s">
        <v>152</v>
      </c>
      <c r="B54" s="57" t="s">
        <v>153</v>
      </c>
      <c r="C54" s="3">
        <v>181.16884407564379</v>
      </c>
      <c r="D54" s="3">
        <v>196.21651643064001</v>
      </c>
      <c r="E54" s="3">
        <v>121.511209402368</v>
      </c>
      <c r="F54" s="3">
        <v>88.088455096272</v>
      </c>
      <c r="G54" s="3">
        <v>126.50103563270399</v>
      </c>
      <c r="H54" s="3">
        <v>129.70244032899404</v>
      </c>
      <c r="I54" s="3">
        <v>107.48527733779201</v>
      </c>
      <c r="J54" s="3">
        <v>92.174868192671994</v>
      </c>
      <c r="K54" s="3">
        <v>56.711606233391997</v>
      </c>
      <c r="L54" s="3">
        <v>36.966679037280002</v>
      </c>
      <c r="M54" s="3">
        <v>33.693318670174861</v>
      </c>
      <c r="N54" s="3">
        <v>30.548242156427683</v>
      </c>
      <c r="O54" s="3">
        <v>29.924777290483355</v>
      </c>
      <c r="P54" s="3">
        <v>26.906562443599459</v>
      </c>
      <c r="Q54" s="3">
        <v>25.352045993404868</v>
      </c>
      <c r="R54" s="3">
        <v>1.7759578713773445</v>
      </c>
    </row>
    <row r="55" spans="1:18" ht="11.25" customHeight="1" x14ac:dyDescent="0.25">
      <c r="A55" s="59" t="s">
        <v>76</v>
      </c>
      <c r="B55" s="60" t="s">
        <v>77</v>
      </c>
      <c r="C55" s="2">
        <v>175.64479539035969</v>
      </c>
      <c r="D55" s="2">
        <v>191.75197651156802</v>
      </c>
      <c r="E55" s="2">
        <v>115.600476415392</v>
      </c>
      <c r="F55" s="2">
        <v>85.501295054064002</v>
      </c>
      <c r="G55" s="2">
        <v>124.82036870198399</v>
      </c>
      <c r="H55" s="2">
        <v>127.30725760963944</v>
      </c>
      <c r="I55" s="2">
        <v>107.48527733779201</v>
      </c>
      <c r="J55" s="2">
        <v>92.174868192671994</v>
      </c>
      <c r="K55" s="2">
        <v>56.525898207311997</v>
      </c>
      <c r="L55" s="2">
        <v>36.780822296064002</v>
      </c>
      <c r="M55" s="2">
        <v>32.982767782656047</v>
      </c>
      <c r="N55" s="2">
        <v>29.837725160082922</v>
      </c>
      <c r="O55" s="2">
        <v>29.303155457491357</v>
      </c>
      <c r="P55" s="2">
        <v>26.3293920644638</v>
      </c>
      <c r="Q55" s="2">
        <v>24.641516317437702</v>
      </c>
      <c r="R55" s="2">
        <v>0.97675700960242695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1.0899831384000001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5.5240486852841073</v>
      </c>
      <c r="D57" s="2">
        <v>4.4645399190720001</v>
      </c>
      <c r="E57" s="2">
        <v>4.8207498485759999</v>
      </c>
      <c r="F57" s="2">
        <v>2.5871600422080001</v>
      </c>
      <c r="G57" s="2">
        <v>1.68066693072</v>
      </c>
      <c r="H57" s="2">
        <v>2.3951827193546174</v>
      </c>
      <c r="I57" s="2">
        <v>0</v>
      </c>
      <c r="J57" s="2">
        <v>0</v>
      </c>
      <c r="K57" s="2">
        <v>0.18570802608</v>
      </c>
      <c r="L57" s="2">
        <v>0.18585674121600074</v>
      </c>
      <c r="M57" s="2">
        <v>0.7105508875188139</v>
      </c>
      <c r="N57" s="2">
        <v>0.71051699634475995</v>
      </c>
      <c r="O57" s="2">
        <v>0.62162183299199891</v>
      </c>
      <c r="P57" s="2">
        <v>0.57717037913565972</v>
      </c>
      <c r="Q57" s="2">
        <v>0.71052967596716599</v>
      </c>
      <c r="R57" s="2">
        <v>0.79920086177491767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598.98063475358515</v>
      </c>
      <c r="D59" s="80">
        <v>537.91836989511603</v>
      </c>
      <c r="E59" s="80">
        <v>579.20925778246806</v>
      </c>
      <c r="F59" s="80">
        <v>651.49922157836409</v>
      </c>
      <c r="G59" s="80">
        <v>657.43357322523605</v>
      </c>
      <c r="H59" s="80">
        <v>686.82441795036129</v>
      </c>
      <c r="I59" s="80">
        <v>674.15807486584799</v>
      </c>
      <c r="J59" s="80">
        <v>786.5682930404281</v>
      </c>
      <c r="K59" s="80">
        <v>685.32018301861206</v>
      </c>
      <c r="L59" s="80">
        <v>608.48304066392416</v>
      </c>
      <c r="M59" s="80">
        <v>232.20202186946563</v>
      </c>
      <c r="N59" s="80">
        <v>263.21749810530491</v>
      </c>
      <c r="O59" s="80">
        <v>239.18334956404499</v>
      </c>
      <c r="P59" s="80">
        <v>386.56130889284219</v>
      </c>
      <c r="Q59" s="80">
        <v>488.17304765726817</v>
      </c>
      <c r="R59" s="80">
        <v>521.28984896431609</v>
      </c>
    </row>
    <row r="60" spans="1:18" ht="11.25" customHeight="1" x14ac:dyDescent="0.25">
      <c r="A60" s="56" t="s">
        <v>97</v>
      </c>
      <c r="B60" s="57" t="s">
        <v>98</v>
      </c>
      <c r="C60" s="3">
        <v>588.1600681014653</v>
      </c>
      <c r="D60" s="3">
        <v>423.84287705760005</v>
      </c>
      <c r="E60" s="3">
        <v>441.32468042520003</v>
      </c>
      <c r="F60" s="3">
        <v>452.61184607496006</v>
      </c>
      <c r="G60" s="3">
        <v>465.02800369740004</v>
      </c>
      <c r="H60" s="3">
        <v>447.30388412575286</v>
      </c>
      <c r="I60" s="3">
        <v>447.23504949552006</v>
      </c>
      <c r="J60" s="3">
        <v>465.20109145224006</v>
      </c>
      <c r="K60" s="3">
        <v>410.00825001708006</v>
      </c>
      <c r="L60" s="3">
        <v>390.94129569924007</v>
      </c>
      <c r="M60" s="3">
        <v>23.309029176900125</v>
      </c>
      <c r="N60" s="3">
        <v>27.456357318459954</v>
      </c>
      <c r="O60" s="3">
        <v>53.766308070484385</v>
      </c>
      <c r="P60" s="3">
        <v>63.77756184298152</v>
      </c>
      <c r="Q60" s="3">
        <v>132.56100214432357</v>
      </c>
      <c r="R60" s="3">
        <v>177.32332323068601</v>
      </c>
    </row>
    <row r="61" spans="1:18" ht="11.25" customHeight="1" x14ac:dyDescent="0.25">
      <c r="A61" s="56" t="s">
        <v>99</v>
      </c>
      <c r="B61" s="57" t="s">
        <v>100</v>
      </c>
      <c r="C61" s="3">
        <v>10.820566652119865</v>
      </c>
      <c r="D61" s="3">
        <v>114.07549283751599</v>
      </c>
      <c r="E61" s="3">
        <v>137.88457735726803</v>
      </c>
      <c r="F61" s="3">
        <v>198.887375503404</v>
      </c>
      <c r="G61" s="3">
        <v>192.40556952783604</v>
      </c>
      <c r="H61" s="3">
        <v>239.52053382460846</v>
      </c>
      <c r="I61" s="3">
        <v>226.92302537032799</v>
      </c>
      <c r="J61" s="3">
        <v>321.36720158818804</v>
      </c>
      <c r="K61" s="3">
        <v>275.311933001532</v>
      </c>
      <c r="L61" s="3">
        <v>217.54174496468406</v>
      </c>
      <c r="M61" s="3">
        <v>208.89299269256551</v>
      </c>
      <c r="N61" s="3">
        <v>235.76114078684495</v>
      </c>
      <c r="O61" s="3">
        <v>185.41704149356059</v>
      </c>
      <c r="P61" s="3">
        <v>322.78374704986066</v>
      </c>
      <c r="Q61" s="3">
        <v>355.61204551294458</v>
      </c>
      <c r="R61" s="3">
        <v>343.96652573363008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5530.8374969296119</v>
      </c>
      <c r="D64" s="82">
        <v>5076.0070179092654</v>
      </c>
      <c r="E64" s="82">
        <v>5447.3838678885613</v>
      </c>
      <c r="F64" s="82">
        <v>4012.8387590212556</v>
      </c>
      <c r="G64" s="82">
        <v>3879.793969938863</v>
      </c>
      <c r="H64" s="82">
        <v>3415.6205817069631</v>
      </c>
      <c r="I64" s="82">
        <v>3598.3690126374963</v>
      </c>
      <c r="J64" s="82">
        <v>3964.8920534604713</v>
      </c>
      <c r="K64" s="82">
        <v>4574.0302391036903</v>
      </c>
      <c r="L64" s="82">
        <v>4130.8090401014642</v>
      </c>
      <c r="M64" s="82">
        <v>4104.5032001648797</v>
      </c>
      <c r="N64" s="82">
        <v>4431.5394645003034</v>
      </c>
      <c r="O64" s="82">
        <v>4292.1522485268761</v>
      </c>
      <c r="P64" s="82">
        <v>4685.13261274874</v>
      </c>
      <c r="Q64" s="82">
        <v>5633.6762817059471</v>
      </c>
      <c r="R64" s="82">
        <v>6999.1426224553625</v>
      </c>
    </row>
    <row r="65" spans="1:18" ht="11.25" customHeight="1" x14ac:dyDescent="0.25">
      <c r="A65" s="72" t="s">
        <v>350</v>
      </c>
      <c r="B65" s="73" t="s">
        <v>83</v>
      </c>
      <c r="C65" s="83">
        <v>5209.1280386977687</v>
      </c>
      <c r="D65" s="83">
        <v>4336.1526885062412</v>
      </c>
      <c r="E65" s="83">
        <v>4428.1588109068807</v>
      </c>
      <c r="F65" s="83">
        <v>3959.6606002195199</v>
      </c>
      <c r="G65" s="83">
        <v>3798.2966122079993</v>
      </c>
      <c r="H65" s="83">
        <v>3326.9638731346176</v>
      </c>
      <c r="I65" s="83">
        <v>3461.41189308096</v>
      </c>
      <c r="J65" s="83">
        <v>3805.1032436927994</v>
      </c>
      <c r="K65" s="83">
        <v>4358.0932488172821</v>
      </c>
      <c r="L65" s="83">
        <v>3928.1243096390399</v>
      </c>
      <c r="M65" s="83">
        <v>3973.3139546837774</v>
      </c>
      <c r="N65" s="83">
        <v>4342.9567573536315</v>
      </c>
      <c r="O65" s="83">
        <v>4210.6175398149708</v>
      </c>
      <c r="P65" s="83">
        <v>4615.8597220746578</v>
      </c>
      <c r="Q65" s="83">
        <v>5569.1640460789513</v>
      </c>
      <c r="R65" s="83">
        <v>6865.0326208182296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309.90957969168261</v>
      </c>
      <c r="D67" s="83">
        <v>726.0189231990239</v>
      </c>
      <c r="E67" s="83">
        <v>1006.2439673176801</v>
      </c>
      <c r="F67" s="83">
        <v>38.406164935320014</v>
      </c>
      <c r="G67" s="83">
        <v>36.112696938864005</v>
      </c>
      <c r="H67" s="83">
        <v>35.928066010910101</v>
      </c>
      <c r="I67" s="83">
        <v>35.437208926392003</v>
      </c>
      <c r="J67" s="83">
        <v>35.344351898856004</v>
      </c>
      <c r="K67" s="83">
        <v>35.202620345256001</v>
      </c>
      <c r="L67" s="83">
        <v>44.15891153637601</v>
      </c>
      <c r="M67" s="83">
        <v>43.734153738355218</v>
      </c>
      <c r="N67" s="83">
        <v>46.73844035216527</v>
      </c>
      <c r="O67" s="83">
        <v>51.160234152344273</v>
      </c>
      <c r="P67" s="83">
        <v>55.964308383240692</v>
      </c>
      <c r="Q67" s="83">
        <v>51.651813240773677</v>
      </c>
      <c r="R67" s="83">
        <v>49.686017768476972</v>
      </c>
    </row>
    <row r="68" spans="1:18" ht="11.25" customHeight="1" x14ac:dyDescent="0.25">
      <c r="A68" s="72" t="s">
        <v>86</v>
      </c>
      <c r="B68" s="73" t="s">
        <v>87</v>
      </c>
      <c r="C68" s="83">
        <v>11.799878540160119</v>
      </c>
      <c r="D68" s="83">
        <v>13.835406203999991</v>
      </c>
      <c r="E68" s="83">
        <v>12.981089663999992</v>
      </c>
      <c r="F68" s="83">
        <v>13.775618700000001</v>
      </c>
      <c r="G68" s="83">
        <v>13.390809912000002</v>
      </c>
      <c r="H68" s="83">
        <v>18.500654862574493</v>
      </c>
      <c r="I68" s="83">
        <v>17.202849444000005</v>
      </c>
      <c r="J68" s="83">
        <v>17.133516036000007</v>
      </c>
      <c r="K68" s="83">
        <v>70.756040772000006</v>
      </c>
      <c r="L68" s="83">
        <v>49.238358983999987</v>
      </c>
      <c r="M68" s="83">
        <v>35.799806574775971</v>
      </c>
      <c r="N68" s="83">
        <v>38.500814196171639</v>
      </c>
      <c r="O68" s="83">
        <v>8.9996525085626438</v>
      </c>
      <c r="P68" s="83">
        <v>7.5997706253145365</v>
      </c>
      <c r="Q68" s="83">
        <v>7.3998845907862689</v>
      </c>
      <c r="R68" s="83">
        <v>81.499861095012278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0.99637516641599999</v>
      </c>
      <c r="G69" s="83">
        <v>31.993850879999997</v>
      </c>
      <c r="H69" s="83">
        <v>34.227987698860289</v>
      </c>
      <c r="I69" s="83">
        <v>84.317061186144002</v>
      </c>
      <c r="J69" s="83">
        <v>107.310941832816</v>
      </c>
      <c r="K69" s="83">
        <v>109.97832916915199</v>
      </c>
      <c r="L69" s="83">
        <v>109.287459942048</v>
      </c>
      <c r="M69" s="83">
        <v>51.655285167970874</v>
      </c>
      <c r="N69" s="83">
        <v>3.3434525983348617</v>
      </c>
      <c r="O69" s="83">
        <v>21.374822050999015</v>
      </c>
      <c r="P69" s="83">
        <v>5.7088116655269676</v>
      </c>
      <c r="Q69" s="83">
        <v>5.460537795436176</v>
      </c>
      <c r="R69" s="83">
        <v>2.9241227736435071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2.6394906879360001</v>
      </c>
      <c r="M71" s="84">
        <v>2.6195910278006567</v>
      </c>
      <c r="N71" s="84">
        <v>0</v>
      </c>
      <c r="O71" s="84">
        <v>20.81525271677663</v>
      </c>
      <c r="P71" s="84">
        <v>5.3098905079098939</v>
      </c>
      <c r="Q71" s="84">
        <v>5.30150594402894</v>
      </c>
      <c r="R71" s="84">
        <v>2.6850354506134311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0.99637516641599999</v>
      </c>
      <c r="G73" s="84">
        <v>31.993850879999997</v>
      </c>
      <c r="H73" s="84">
        <v>34.227987698860289</v>
      </c>
      <c r="I73" s="84">
        <v>84.317061186144002</v>
      </c>
      <c r="J73" s="84">
        <v>107.310941832816</v>
      </c>
      <c r="K73" s="84">
        <v>109.97832916915199</v>
      </c>
      <c r="L73" s="84">
        <v>106.647969254112</v>
      </c>
      <c r="M73" s="84">
        <v>49.035694140170214</v>
      </c>
      <c r="N73" s="84">
        <v>3.3434525983348617</v>
      </c>
      <c r="O73" s="84">
        <v>0.55956933422238331</v>
      </c>
      <c r="P73" s="84">
        <v>0.39892115761707414</v>
      </c>
      <c r="Q73" s="84">
        <v>0.15903185140723558</v>
      </c>
      <c r="R73" s="84">
        <v>0.23908732303007627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267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722841.96955947834</v>
      </c>
      <c r="D2" s="79">
        <v>760494.79982971819</v>
      </c>
      <c r="E2" s="79">
        <v>729879.82182577124</v>
      </c>
      <c r="F2" s="79">
        <v>750525.49391432281</v>
      </c>
      <c r="G2" s="79">
        <v>752458.14040142624</v>
      </c>
      <c r="H2" s="79">
        <v>754497.66757148202</v>
      </c>
      <c r="I2" s="79">
        <v>742846.55549059494</v>
      </c>
      <c r="J2" s="79">
        <v>658596.15600301675</v>
      </c>
      <c r="K2" s="79">
        <v>707363.66860769596</v>
      </c>
      <c r="L2" s="79">
        <v>681544.78646668233</v>
      </c>
      <c r="M2" s="79">
        <v>724325.58595313365</v>
      </c>
      <c r="N2" s="79">
        <v>629577.27146545204</v>
      </c>
      <c r="O2" s="79">
        <v>650214.42478056648</v>
      </c>
      <c r="P2" s="79">
        <v>658201.57568035251</v>
      </c>
      <c r="Q2" s="79">
        <v>568996.75266075565</v>
      </c>
      <c r="R2" s="79">
        <v>590779.69484877679</v>
      </c>
    </row>
    <row r="3" spans="1:18" ht="11.25" customHeight="1" x14ac:dyDescent="0.25">
      <c r="A3" s="53" t="s">
        <v>2</v>
      </c>
      <c r="B3" s="54" t="s">
        <v>3</v>
      </c>
      <c r="C3" s="80">
        <v>53010.002752927074</v>
      </c>
      <c r="D3" s="80">
        <v>52208.949672884875</v>
      </c>
      <c r="E3" s="80">
        <v>53228.521265985342</v>
      </c>
      <c r="F3" s="80">
        <v>51240.339547039548</v>
      </c>
      <c r="G3" s="80">
        <v>51002.878086906305</v>
      </c>
      <c r="H3" s="80">
        <v>49174.953028543991</v>
      </c>
      <c r="I3" s="80">
        <v>54470.096800910644</v>
      </c>
      <c r="J3" s="80">
        <v>49407.787404757481</v>
      </c>
      <c r="K3" s="80">
        <v>52814.237216909438</v>
      </c>
      <c r="L3" s="80">
        <v>54385.731809363686</v>
      </c>
      <c r="M3" s="80">
        <v>60745.636662567915</v>
      </c>
      <c r="N3" s="80">
        <v>53453.161748212144</v>
      </c>
      <c r="O3" s="80">
        <v>53402.218284610644</v>
      </c>
      <c r="P3" s="80">
        <v>51841.557952734453</v>
      </c>
      <c r="Q3" s="80">
        <v>46299.787218842532</v>
      </c>
      <c r="R3" s="80">
        <v>45685.318562867491</v>
      </c>
    </row>
    <row r="4" spans="1:18" ht="11.25" customHeight="1" x14ac:dyDescent="0.25">
      <c r="A4" s="56" t="s">
        <v>125</v>
      </c>
      <c r="B4" s="57" t="s">
        <v>126</v>
      </c>
      <c r="C4" s="3">
        <v>39896.468915287907</v>
      </c>
      <c r="D4" s="3">
        <v>41271.98457997368</v>
      </c>
      <c r="E4" s="3">
        <v>41647.608274149708</v>
      </c>
      <c r="F4" s="3">
        <v>40224.502249221339</v>
      </c>
      <c r="G4" s="3">
        <v>40271.084105125497</v>
      </c>
      <c r="H4" s="3">
        <v>41210.561863942567</v>
      </c>
      <c r="I4" s="3">
        <v>45279.173234935988</v>
      </c>
      <c r="J4" s="3">
        <v>42469.40321038894</v>
      </c>
      <c r="K4" s="3">
        <v>44818.200492114636</v>
      </c>
      <c r="L4" s="3">
        <v>46426.976310353923</v>
      </c>
      <c r="M4" s="3">
        <v>51879.456099067254</v>
      </c>
      <c r="N4" s="3">
        <v>45042.317765045911</v>
      </c>
      <c r="O4" s="3">
        <v>45197.790918696141</v>
      </c>
      <c r="P4" s="3">
        <v>43265.35116556834</v>
      </c>
      <c r="Q4" s="3">
        <v>39339.421736711527</v>
      </c>
      <c r="R4" s="3">
        <v>38960.00877828068</v>
      </c>
    </row>
    <row r="5" spans="1:18" ht="11.25" customHeight="1" x14ac:dyDescent="0.25">
      <c r="A5" s="59" t="s">
        <v>127</v>
      </c>
      <c r="B5" s="60" t="s">
        <v>128</v>
      </c>
      <c r="C5" s="2">
        <v>31669.037072751991</v>
      </c>
      <c r="D5" s="2">
        <v>34150.224263308555</v>
      </c>
      <c r="E5" s="2">
        <v>35215.293606646483</v>
      </c>
      <c r="F5" s="2">
        <v>34662.900662564323</v>
      </c>
      <c r="G5" s="2">
        <v>35888.064128513994</v>
      </c>
      <c r="H5" s="2">
        <v>38170.195594927143</v>
      </c>
      <c r="I5" s="2">
        <v>42356.51976629089</v>
      </c>
      <c r="J5" s="2">
        <v>39955.753768940325</v>
      </c>
      <c r="K5" s="2">
        <v>42379.276223892812</v>
      </c>
      <c r="L5" s="2">
        <v>43362.612688099667</v>
      </c>
      <c r="M5" s="2">
        <v>48109.037604063327</v>
      </c>
      <c r="N5" s="2">
        <v>41380.952631639586</v>
      </c>
      <c r="O5" s="2">
        <v>42807.890808294411</v>
      </c>
      <c r="P5" s="2">
        <v>40682.940387443057</v>
      </c>
      <c r="Q5" s="2">
        <v>37133.532505681636</v>
      </c>
      <c r="R5" s="2">
        <v>36698.481441014657</v>
      </c>
    </row>
    <row r="6" spans="1:18" ht="11.25" customHeight="1" x14ac:dyDescent="0.25">
      <c r="A6" s="61" t="s">
        <v>4</v>
      </c>
      <c r="B6" s="62" t="s">
        <v>5</v>
      </c>
      <c r="C6" s="1">
        <v>156.69976238384334</v>
      </c>
      <c r="D6" s="1">
        <v>170.37100500606022</v>
      </c>
      <c r="E6" s="1">
        <v>918.57394720987384</v>
      </c>
      <c r="F6" s="1">
        <v>1109.022655445134</v>
      </c>
      <c r="G6" s="1">
        <v>1582.9603053204571</v>
      </c>
      <c r="H6" s="1">
        <v>1614.4419603876588</v>
      </c>
      <c r="I6" s="1">
        <v>1791.3344510049483</v>
      </c>
      <c r="J6" s="1">
        <v>1739.1170960237519</v>
      </c>
      <c r="K6" s="1">
        <v>1962.0344178692962</v>
      </c>
      <c r="L6" s="1">
        <v>1872.0732477030963</v>
      </c>
      <c r="M6" s="1">
        <v>1774.8837920664607</v>
      </c>
      <c r="N6" s="1">
        <v>1558.9003328556234</v>
      </c>
      <c r="O6" s="1">
        <v>1486.4805437765876</v>
      </c>
      <c r="P6" s="1">
        <v>1547.4266317912036</v>
      </c>
      <c r="Q6" s="1">
        <v>1272.987167735422</v>
      </c>
      <c r="R6" s="1">
        <v>1335.7850167869342</v>
      </c>
    </row>
    <row r="7" spans="1:18" ht="11.25" customHeight="1" x14ac:dyDescent="0.25">
      <c r="A7" s="61" t="s">
        <v>6</v>
      </c>
      <c r="B7" s="62" t="s">
        <v>7</v>
      </c>
      <c r="C7" s="1">
        <v>5.5811497599941049</v>
      </c>
      <c r="D7" s="1">
        <v>5.545077134256001</v>
      </c>
      <c r="E7" s="1">
        <v>13.466621555655674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5.5075691840400003</v>
      </c>
      <c r="L7" s="1">
        <v>5.5445622415920006</v>
      </c>
      <c r="M7" s="1">
        <v>2.7434058494488207</v>
      </c>
      <c r="N7" s="1">
        <v>2.7432724027231754</v>
      </c>
      <c r="O7" s="1">
        <v>2.7437310587191095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30795.059976016968</v>
      </c>
      <c r="D8" s="1">
        <v>33364.937489918753</v>
      </c>
      <c r="E8" s="1">
        <v>33607.710133530192</v>
      </c>
      <c r="F8" s="1">
        <v>32806.160167701884</v>
      </c>
      <c r="G8" s="1">
        <v>33585.32675924791</v>
      </c>
      <c r="H8" s="1">
        <v>35718.050286328442</v>
      </c>
      <c r="I8" s="1">
        <v>39646.247326611556</v>
      </c>
      <c r="J8" s="1">
        <v>37547.59033673763</v>
      </c>
      <c r="K8" s="1">
        <v>39565.426645107</v>
      </c>
      <c r="L8" s="1">
        <v>40965.897816950834</v>
      </c>
      <c r="M8" s="1">
        <v>45745.044645064401</v>
      </c>
      <c r="N8" s="1">
        <v>39511.885089547875</v>
      </c>
      <c r="O8" s="1">
        <v>41077.547849547358</v>
      </c>
      <c r="P8" s="1">
        <v>38986.36452201975</v>
      </c>
      <c r="Q8" s="1">
        <v>35646.543138636152</v>
      </c>
      <c r="R8" s="1">
        <v>35165.105259335978</v>
      </c>
    </row>
    <row r="9" spans="1:18" ht="11.25" customHeight="1" x14ac:dyDescent="0.25">
      <c r="A9" s="61" t="s">
        <v>10</v>
      </c>
      <c r="B9" s="62" t="s">
        <v>11</v>
      </c>
      <c r="C9" s="1">
        <v>711.69618459118828</v>
      </c>
      <c r="D9" s="1">
        <v>609.37069124948403</v>
      </c>
      <c r="E9" s="1">
        <v>675.54290435076007</v>
      </c>
      <c r="F9" s="1">
        <v>747.71783941730416</v>
      </c>
      <c r="G9" s="1">
        <v>719.77706394562802</v>
      </c>
      <c r="H9" s="1">
        <v>837.7033482110412</v>
      </c>
      <c r="I9" s="1">
        <v>918.93798867438011</v>
      </c>
      <c r="J9" s="1">
        <v>669.04633617894012</v>
      </c>
      <c r="K9" s="1">
        <v>846.30759173247611</v>
      </c>
      <c r="L9" s="1">
        <v>519.09706120413603</v>
      </c>
      <c r="M9" s="1">
        <v>586.36576108301267</v>
      </c>
      <c r="N9" s="1">
        <v>307.42393683336348</v>
      </c>
      <c r="O9" s="1">
        <v>241.11868391174366</v>
      </c>
      <c r="P9" s="1">
        <v>149.14923363211358</v>
      </c>
      <c r="Q9" s="1">
        <v>214.00219931005984</v>
      </c>
      <c r="R9" s="1">
        <v>197.59116489174372</v>
      </c>
    </row>
    <row r="10" spans="1:18" ht="11.25" customHeight="1" x14ac:dyDescent="0.25">
      <c r="A10" s="59" t="s">
        <v>12</v>
      </c>
      <c r="B10" s="60" t="s">
        <v>13</v>
      </c>
      <c r="C10" s="2">
        <v>2534.0030755169041</v>
      </c>
      <c r="D10" s="2">
        <v>2114.1071235882005</v>
      </c>
      <c r="E10" s="2">
        <v>1976.9546993157001</v>
      </c>
      <c r="F10" s="2">
        <v>1579.7994547023002</v>
      </c>
      <c r="G10" s="2">
        <v>1336.9009631679</v>
      </c>
      <c r="H10" s="2">
        <v>1402.6338644495274</v>
      </c>
      <c r="I10" s="2">
        <v>1391.6065670091</v>
      </c>
      <c r="J10" s="2">
        <v>1291.5774819909002</v>
      </c>
      <c r="K10" s="2">
        <v>1456.9425272259</v>
      </c>
      <c r="L10" s="2">
        <v>1323.0236805903</v>
      </c>
      <c r="M10" s="2">
        <v>2239.6703369527177</v>
      </c>
      <c r="N10" s="2">
        <v>1691.3110425127286</v>
      </c>
      <c r="O10" s="2">
        <v>1279.7702419513994</v>
      </c>
      <c r="P10" s="2">
        <v>1454.0477106003666</v>
      </c>
      <c r="Q10" s="2">
        <v>1159.9559568365892</v>
      </c>
      <c r="R10" s="2">
        <v>1236.7842564037676</v>
      </c>
    </row>
    <row r="11" spans="1:18" ht="11.25" customHeight="1" x14ac:dyDescent="0.25">
      <c r="A11" s="59" t="s">
        <v>129</v>
      </c>
      <c r="B11" s="60" t="s">
        <v>130</v>
      </c>
      <c r="C11" s="2">
        <v>5693.4287670190124</v>
      </c>
      <c r="D11" s="2">
        <v>5007.6531930769206</v>
      </c>
      <c r="E11" s="2">
        <v>4455.3599681875203</v>
      </c>
      <c r="F11" s="2">
        <v>3981.8021319547202</v>
      </c>
      <c r="G11" s="2">
        <v>3046.1190134436006</v>
      </c>
      <c r="H11" s="2">
        <v>1637.732404565892</v>
      </c>
      <c r="I11" s="2">
        <v>1531.0469016360003</v>
      </c>
      <c r="J11" s="2">
        <v>1222.0719594577199</v>
      </c>
      <c r="K11" s="2">
        <v>981.98174099591995</v>
      </c>
      <c r="L11" s="2">
        <v>1741.33994166396</v>
      </c>
      <c r="M11" s="2">
        <v>1530.7481580512108</v>
      </c>
      <c r="N11" s="2">
        <v>1970.0540908935996</v>
      </c>
      <c r="O11" s="2">
        <v>1110.1298684503322</v>
      </c>
      <c r="P11" s="2">
        <v>1128.3630675249112</v>
      </c>
      <c r="Q11" s="2">
        <v>1045.9332741933033</v>
      </c>
      <c r="R11" s="2">
        <v>1024.7430808622637</v>
      </c>
    </row>
    <row r="12" spans="1:18" ht="11.25" customHeight="1" x14ac:dyDescent="0.25">
      <c r="A12" s="61" t="s">
        <v>14</v>
      </c>
      <c r="B12" s="62" t="s">
        <v>15</v>
      </c>
      <c r="C12" s="1">
        <v>5693.4287670190124</v>
      </c>
      <c r="D12" s="1">
        <v>5007.6531930769206</v>
      </c>
      <c r="E12" s="1">
        <v>4455.3599681875203</v>
      </c>
      <c r="F12" s="1">
        <v>3981.8021319547202</v>
      </c>
      <c r="G12" s="1">
        <v>3046.1190134436006</v>
      </c>
      <c r="H12" s="1">
        <v>1637.732404565892</v>
      </c>
      <c r="I12" s="1">
        <v>1531.0469016360003</v>
      </c>
      <c r="J12" s="1">
        <v>1222.0719594577199</v>
      </c>
      <c r="K12" s="1">
        <v>981.98174099591995</v>
      </c>
      <c r="L12" s="1">
        <v>1741.33994166396</v>
      </c>
      <c r="M12" s="1">
        <v>1530.7481580512108</v>
      </c>
      <c r="N12" s="1">
        <v>1970.0540908935996</v>
      </c>
      <c r="O12" s="1">
        <v>1110.1298684503322</v>
      </c>
      <c r="P12" s="1">
        <v>1128.3630675249112</v>
      </c>
      <c r="Q12" s="1">
        <v>1045.9332741933033</v>
      </c>
      <c r="R12" s="1">
        <v>1024.7430808622637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13112.570820849514</v>
      </c>
      <c r="D15" s="3">
        <v>10936.965092911201</v>
      </c>
      <c r="E15" s="3">
        <v>11580.912991835639</v>
      </c>
      <c r="F15" s="3">
        <v>11015.8372978182</v>
      </c>
      <c r="G15" s="3">
        <v>10730.898857757242</v>
      </c>
      <c r="H15" s="3">
        <v>7964.3911646014249</v>
      </c>
      <c r="I15" s="3">
        <v>9190.9235659746591</v>
      </c>
      <c r="J15" s="3">
        <v>6938.3841943685393</v>
      </c>
      <c r="K15" s="3">
        <v>7996.0367247947997</v>
      </c>
      <c r="L15" s="3">
        <v>7958.7554990097606</v>
      </c>
      <c r="M15" s="3">
        <v>8866.1805635006622</v>
      </c>
      <c r="N15" s="3">
        <v>8410.843983166229</v>
      </c>
      <c r="O15" s="3">
        <v>8204.4273659145019</v>
      </c>
      <c r="P15" s="3">
        <v>8576.2067871661129</v>
      </c>
      <c r="Q15" s="3">
        <v>6960.3654821309983</v>
      </c>
      <c r="R15" s="3">
        <v>6725.3097845868042</v>
      </c>
    </row>
    <row r="16" spans="1:18" ht="11.25" customHeight="1" x14ac:dyDescent="0.25">
      <c r="A16" s="59" t="s">
        <v>20</v>
      </c>
      <c r="B16" s="60" t="s">
        <v>21</v>
      </c>
      <c r="C16" s="2">
        <v>6815.4949325952894</v>
      </c>
      <c r="D16" s="2">
        <v>5265.1955903655598</v>
      </c>
      <c r="E16" s="2">
        <v>5789.6638352413192</v>
      </c>
      <c r="F16" s="2">
        <v>5813.4223949659199</v>
      </c>
      <c r="G16" s="2">
        <v>6301.1016933951596</v>
      </c>
      <c r="H16" s="2">
        <v>3663.9481080619471</v>
      </c>
      <c r="I16" s="2">
        <v>4583.1072132975596</v>
      </c>
      <c r="J16" s="2">
        <v>3233.01137387472</v>
      </c>
      <c r="K16" s="2">
        <v>3585.0294210221996</v>
      </c>
      <c r="L16" s="2">
        <v>3401.9102516432408</v>
      </c>
      <c r="M16" s="2">
        <v>4099.532528798677</v>
      </c>
      <c r="N16" s="2">
        <v>4128.2553351977713</v>
      </c>
      <c r="O16" s="2">
        <v>4016.6483836282177</v>
      </c>
      <c r="P16" s="2">
        <v>4227.8724334470489</v>
      </c>
      <c r="Q16" s="2">
        <v>3593.9642608139916</v>
      </c>
      <c r="R16" s="2">
        <v>3512.7630076076175</v>
      </c>
    </row>
    <row r="17" spans="1:18" ht="11.25" customHeight="1" x14ac:dyDescent="0.25">
      <c r="A17" s="64" t="s">
        <v>23</v>
      </c>
      <c r="B17" s="60" t="s">
        <v>24</v>
      </c>
      <c r="C17" s="2">
        <v>966.93759171102897</v>
      </c>
      <c r="D17" s="2">
        <v>988.81685193167993</v>
      </c>
      <c r="E17" s="2">
        <v>997.48476973656</v>
      </c>
      <c r="F17" s="2">
        <v>1007.3606689389601</v>
      </c>
      <c r="G17" s="2">
        <v>1008.0474506769601</v>
      </c>
      <c r="H17" s="2">
        <v>1037.0884070436559</v>
      </c>
      <c r="I17" s="2">
        <v>1091.6660452687202</v>
      </c>
      <c r="J17" s="2">
        <v>1050.15402793872</v>
      </c>
      <c r="K17" s="2">
        <v>1016.7601036024801</v>
      </c>
      <c r="L17" s="2">
        <v>1024.0585852788001</v>
      </c>
      <c r="M17" s="2">
        <v>1060.0289824749352</v>
      </c>
      <c r="N17" s="2">
        <v>999.52813228509854</v>
      </c>
      <c r="O17" s="2">
        <v>840.94526112531412</v>
      </c>
      <c r="P17" s="2">
        <v>872.77237823497603</v>
      </c>
      <c r="Q17" s="2">
        <v>802.63146143902532</v>
      </c>
      <c r="R17" s="2">
        <v>780.23750304313023</v>
      </c>
    </row>
    <row r="18" spans="1:18" ht="11.25" customHeight="1" x14ac:dyDescent="0.25">
      <c r="A18" s="65" t="s">
        <v>133</v>
      </c>
      <c r="B18" s="60" t="s">
        <v>22</v>
      </c>
      <c r="C18" s="2">
        <v>4652.6890915367057</v>
      </c>
      <c r="D18" s="2">
        <v>4087.820570862601</v>
      </c>
      <c r="E18" s="2">
        <v>4178.7651204936001</v>
      </c>
      <c r="F18" s="2">
        <v>3674.0237068782003</v>
      </c>
      <c r="G18" s="2">
        <v>2923.3636786692005</v>
      </c>
      <c r="H18" s="2">
        <v>2765.15548116133</v>
      </c>
      <c r="I18" s="2">
        <v>3011.1735198518995</v>
      </c>
      <c r="J18" s="2">
        <v>2146.6170844443</v>
      </c>
      <c r="K18" s="2">
        <v>2749.9805136882001</v>
      </c>
      <c r="L18" s="2">
        <v>2913.6905817786001</v>
      </c>
      <c r="M18" s="2">
        <v>3151.1969793560161</v>
      </c>
      <c r="N18" s="2">
        <v>2757.3184825023004</v>
      </c>
      <c r="O18" s="2">
        <v>2755.3493844027535</v>
      </c>
      <c r="P18" s="2">
        <v>2858.6447689385509</v>
      </c>
      <c r="Q18" s="2">
        <v>2059.1991512996815</v>
      </c>
      <c r="R18" s="2">
        <v>1961.6863847460163</v>
      </c>
    </row>
    <row r="19" spans="1:18" ht="11.25" customHeight="1" x14ac:dyDescent="0.25">
      <c r="A19" s="64" t="s">
        <v>25</v>
      </c>
      <c r="B19" s="60" t="s">
        <v>26</v>
      </c>
      <c r="C19" s="2">
        <v>677.44920500649118</v>
      </c>
      <c r="D19" s="2">
        <v>595.13207975136004</v>
      </c>
      <c r="E19" s="2">
        <v>614.99926636415989</v>
      </c>
      <c r="F19" s="2">
        <v>521.03052703512003</v>
      </c>
      <c r="G19" s="2">
        <v>498.38603501592002</v>
      </c>
      <c r="H19" s="2">
        <v>498.19916833449184</v>
      </c>
      <c r="I19" s="2">
        <v>504.97678755647996</v>
      </c>
      <c r="J19" s="2">
        <v>508.60170811079996</v>
      </c>
      <c r="K19" s="2">
        <v>644.26668648192003</v>
      </c>
      <c r="L19" s="2">
        <v>619.09608030911988</v>
      </c>
      <c r="M19" s="2">
        <v>555.42207287103338</v>
      </c>
      <c r="N19" s="2">
        <v>525.74203318105981</v>
      </c>
      <c r="O19" s="2">
        <v>591.48433675821593</v>
      </c>
      <c r="P19" s="2">
        <v>616.91720654553694</v>
      </c>
      <c r="Q19" s="2">
        <v>504.57060857830095</v>
      </c>
      <c r="R19" s="2">
        <v>470.62288919004129</v>
      </c>
    </row>
    <row r="20" spans="1:18" ht="11.25" customHeight="1" x14ac:dyDescent="0.25">
      <c r="A20" s="56" t="s">
        <v>27</v>
      </c>
      <c r="B20" s="57" t="s">
        <v>28</v>
      </c>
      <c r="C20" s="3">
        <v>0.96301678964620963</v>
      </c>
      <c r="D20" s="3">
        <v>0</v>
      </c>
      <c r="E20" s="3">
        <v>0</v>
      </c>
      <c r="F20" s="3">
        <v>0</v>
      </c>
      <c r="G20" s="3">
        <v>0.89512402355999998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306697.01044569327</v>
      </c>
      <c r="D21" s="80">
        <v>328820.66782907344</v>
      </c>
      <c r="E21" s="80">
        <v>305156.82426776394</v>
      </c>
      <c r="F21" s="80">
        <v>310494.40907804703</v>
      </c>
      <c r="G21" s="80">
        <v>303270.72636913013</v>
      </c>
      <c r="H21" s="80">
        <v>300446.03015450231</v>
      </c>
      <c r="I21" s="80">
        <v>285290.90022082347</v>
      </c>
      <c r="J21" s="80">
        <v>237320.85846756538</v>
      </c>
      <c r="K21" s="80">
        <v>261862.56428710971</v>
      </c>
      <c r="L21" s="80">
        <v>242593.19815063413</v>
      </c>
      <c r="M21" s="80">
        <v>240774.8221625475</v>
      </c>
      <c r="N21" s="80">
        <v>217800.42275914713</v>
      </c>
      <c r="O21" s="80">
        <v>213676.09631754676</v>
      </c>
      <c r="P21" s="80">
        <v>216707.38461728729</v>
      </c>
      <c r="Q21" s="80">
        <v>197106.66415147585</v>
      </c>
      <c r="R21" s="80">
        <v>200106.16618326312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306697.01044569327</v>
      </c>
      <c r="D30" s="3">
        <v>328820.66782907344</v>
      </c>
      <c r="E30" s="3">
        <v>305156.82426776394</v>
      </c>
      <c r="F30" s="3">
        <v>310494.40907804703</v>
      </c>
      <c r="G30" s="3">
        <v>303270.72636913013</v>
      </c>
      <c r="H30" s="3">
        <v>300446.03015450231</v>
      </c>
      <c r="I30" s="3">
        <v>285290.90022082347</v>
      </c>
      <c r="J30" s="3">
        <v>237320.85846756538</v>
      </c>
      <c r="K30" s="3">
        <v>261862.56428710971</v>
      </c>
      <c r="L30" s="3">
        <v>242593.19815063413</v>
      </c>
      <c r="M30" s="3">
        <v>240774.8221625475</v>
      </c>
      <c r="N30" s="3">
        <v>217800.42275914713</v>
      </c>
      <c r="O30" s="3">
        <v>213676.09631754676</v>
      </c>
      <c r="P30" s="3">
        <v>216707.38461728729</v>
      </c>
      <c r="Q30" s="3">
        <v>197106.66415147585</v>
      </c>
      <c r="R30" s="3">
        <v>200106.16618326312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236.61545991782401</v>
      </c>
      <c r="H31" s="2">
        <v>13.881867828457827</v>
      </c>
      <c r="I31" s="2">
        <v>72.125265383424008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236.61545991782401</v>
      </c>
      <c r="H32" s="1">
        <v>13.881867828457827</v>
      </c>
      <c r="I32" s="1">
        <v>72.125265383424008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30039.463200353221</v>
      </c>
      <c r="D34" s="2">
        <v>30789.861247854511</v>
      </c>
      <c r="E34" s="2">
        <v>29413.152969952509</v>
      </c>
      <c r="F34" s="2">
        <v>30576.010709699105</v>
      </c>
      <c r="G34" s="2">
        <v>31171.734636796369</v>
      </c>
      <c r="H34" s="2">
        <v>31483.239950963554</v>
      </c>
      <c r="I34" s="2">
        <v>28760.932054585664</v>
      </c>
      <c r="J34" s="2">
        <v>27374.911182113658</v>
      </c>
      <c r="K34" s="2">
        <v>27517.397471978948</v>
      </c>
      <c r="L34" s="2">
        <v>26703.179390421112</v>
      </c>
      <c r="M34" s="2">
        <v>27303.62007287145</v>
      </c>
      <c r="N34" s="2">
        <v>24455.059578749715</v>
      </c>
      <c r="O34" s="2">
        <v>23768.192081556077</v>
      </c>
      <c r="P34" s="2">
        <v>23754.959462320901</v>
      </c>
      <c r="Q34" s="2">
        <v>22087.878676494005</v>
      </c>
      <c r="R34" s="2">
        <v>21954.771659654849</v>
      </c>
    </row>
    <row r="35" spans="1:18" ht="11.25" customHeight="1" x14ac:dyDescent="0.25">
      <c r="A35" s="59" t="s">
        <v>145</v>
      </c>
      <c r="B35" s="60" t="s">
        <v>146</v>
      </c>
      <c r="C35" s="2">
        <v>1845.5801918795526</v>
      </c>
      <c r="D35" s="2">
        <v>1815.5419001244068</v>
      </c>
      <c r="E35" s="2">
        <v>1588.9725008418259</v>
      </c>
      <c r="F35" s="2">
        <v>1987.0850626761958</v>
      </c>
      <c r="G35" s="2">
        <v>2071.2351806133092</v>
      </c>
      <c r="H35" s="2">
        <v>2260.612094779337</v>
      </c>
      <c r="I35" s="2">
        <v>2120.8747469923346</v>
      </c>
      <c r="J35" s="2">
        <v>2086.3688380511762</v>
      </c>
      <c r="K35" s="2">
        <v>1922.5607313076882</v>
      </c>
      <c r="L35" s="2">
        <v>1766.6426885619994</v>
      </c>
      <c r="M35" s="2">
        <v>1756.817886050791</v>
      </c>
      <c r="N35" s="2">
        <v>1813.572400798344</v>
      </c>
      <c r="O35" s="2">
        <v>2305.2523258519736</v>
      </c>
      <c r="P35" s="2">
        <v>1859.4445357311013</v>
      </c>
      <c r="Q35" s="2">
        <v>1753.3574839041116</v>
      </c>
      <c r="R35" s="2">
        <v>1684.9236731241463</v>
      </c>
    </row>
    <row r="36" spans="1:18" ht="11.25" customHeight="1" x14ac:dyDescent="0.25">
      <c r="A36" s="66" t="s">
        <v>45</v>
      </c>
      <c r="B36" s="62" t="s">
        <v>46</v>
      </c>
      <c r="C36" s="1">
        <v>1833.2602508124212</v>
      </c>
      <c r="D36" s="1">
        <v>1803.2642724096067</v>
      </c>
      <c r="E36" s="1">
        <v>1576.6949610498259</v>
      </c>
      <c r="F36" s="1">
        <v>1971.832244639796</v>
      </c>
      <c r="G36" s="1">
        <v>2052.7714219209088</v>
      </c>
      <c r="H36" s="1">
        <v>2248.3622857002047</v>
      </c>
      <c r="I36" s="1">
        <v>2105.6364069103347</v>
      </c>
      <c r="J36" s="1">
        <v>2071.0385600279765</v>
      </c>
      <c r="K36" s="1">
        <v>1910.3230205440882</v>
      </c>
      <c r="L36" s="1">
        <v>1757.4105601011993</v>
      </c>
      <c r="M36" s="1">
        <v>1747.6714730746212</v>
      </c>
      <c r="N36" s="1">
        <v>1807.4823902281501</v>
      </c>
      <c r="O36" s="1">
        <v>2299.162323011808</v>
      </c>
      <c r="P36" s="1">
        <v>1853.3545411627902</v>
      </c>
      <c r="Q36" s="1">
        <v>1747.2674783323082</v>
      </c>
      <c r="R36" s="1">
        <v>1681.8436710178312</v>
      </c>
    </row>
    <row r="37" spans="1:18" ht="11.25" customHeight="1" x14ac:dyDescent="0.25">
      <c r="A37" s="61" t="s">
        <v>47</v>
      </c>
      <c r="B37" s="62" t="s">
        <v>48</v>
      </c>
      <c r="C37" s="1">
        <v>12.319941067131408</v>
      </c>
      <c r="D37" s="1">
        <v>12.277627714799991</v>
      </c>
      <c r="E37" s="1">
        <v>12.277539792000006</v>
      </c>
      <c r="F37" s="1">
        <v>15.252818036399994</v>
      </c>
      <c r="G37" s="1">
        <v>18.463758692400006</v>
      </c>
      <c r="H37" s="1">
        <v>12.249809079132373</v>
      </c>
      <c r="I37" s="1">
        <v>15.238340082000015</v>
      </c>
      <c r="J37" s="1">
        <v>15.330278023200002</v>
      </c>
      <c r="K37" s="1">
        <v>12.237710763600001</v>
      </c>
      <c r="L37" s="1">
        <v>9.2321284608000038</v>
      </c>
      <c r="M37" s="1">
        <v>9.1464129761696142</v>
      </c>
      <c r="N37" s="1">
        <v>6.0900105701941385</v>
      </c>
      <c r="O37" s="1">
        <v>6.0900028401653712</v>
      </c>
      <c r="P37" s="1">
        <v>6.0899945683109875</v>
      </c>
      <c r="Q37" s="1">
        <v>6.0900055718033848</v>
      </c>
      <c r="R37" s="1">
        <v>3.080002106315102</v>
      </c>
    </row>
    <row r="38" spans="1:18" ht="11.25" customHeight="1" x14ac:dyDescent="0.25">
      <c r="A38" s="59" t="s">
        <v>147</v>
      </c>
      <c r="B38" s="60" t="s">
        <v>148</v>
      </c>
      <c r="C38" s="2">
        <v>13513.462576808586</v>
      </c>
      <c r="D38" s="2">
        <v>13649.923970913564</v>
      </c>
      <c r="E38" s="2">
        <v>12355.547939860537</v>
      </c>
      <c r="F38" s="2">
        <v>12769.956014847769</v>
      </c>
      <c r="G38" s="2">
        <v>13633.838955662111</v>
      </c>
      <c r="H38" s="2">
        <v>13379.214722637907</v>
      </c>
      <c r="I38" s="2">
        <v>13633.173767638191</v>
      </c>
      <c r="J38" s="2">
        <v>12446.209572552398</v>
      </c>
      <c r="K38" s="2">
        <v>13046.241350337195</v>
      </c>
      <c r="L38" s="2">
        <v>13498.783540620556</v>
      </c>
      <c r="M38" s="2">
        <v>14327.684283716262</v>
      </c>
      <c r="N38" s="2">
        <v>11786.331998219039</v>
      </c>
      <c r="O38" s="2">
        <v>11921.889542455066</v>
      </c>
      <c r="P38" s="2">
        <v>12628.343119156763</v>
      </c>
      <c r="Q38" s="2">
        <v>11581.339843315794</v>
      </c>
      <c r="R38" s="2">
        <v>11605.131000063113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2724.5761224743896</v>
      </c>
      <c r="D40" s="1">
        <v>2233.9637628866626</v>
      </c>
      <c r="E40" s="1">
        <v>2094.2618151825363</v>
      </c>
      <c r="F40" s="1">
        <v>2398.0443986160703</v>
      </c>
      <c r="G40" s="1">
        <v>2357.0544631880862</v>
      </c>
      <c r="H40" s="1">
        <v>2390.2456738814481</v>
      </c>
      <c r="I40" s="1">
        <v>2293.5696009229073</v>
      </c>
      <c r="J40" s="1">
        <v>2195.6727502750318</v>
      </c>
      <c r="K40" s="1">
        <v>2195.4535395590888</v>
      </c>
      <c r="L40" s="1">
        <v>2143.3481277193805</v>
      </c>
      <c r="M40" s="1">
        <v>2211.6246479865217</v>
      </c>
      <c r="N40" s="1">
        <v>2339.6940030167716</v>
      </c>
      <c r="O40" s="1">
        <v>2612.7070250252405</v>
      </c>
      <c r="P40" s="1">
        <v>2968.4555498402415</v>
      </c>
      <c r="Q40" s="1">
        <v>2854.2790668790412</v>
      </c>
      <c r="R40" s="1">
        <v>2582.2169800658444</v>
      </c>
    </row>
    <row r="41" spans="1:18" ht="11.25" customHeight="1" x14ac:dyDescent="0.25">
      <c r="A41" s="61" t="s">
        <v>49</v>
      </c>
      <c r="B41" s="62" t="s">
        <v>50</v>
      </c>
      <c r="C41" s="1">
        <v>10788.886454334199</v>
      </c>
      <c r="D41" s="1">
        <v>11415.9602080269</v>
      </c>
      <c r="E41" s="1">
        <v>10261.286124677999</v>
      </c>
      <c r="F41" s="1">
        <v>10371.911616231697</v>
      </c>
      <c r="G41" s="1">
        <v>11276.784492474024</v>
      </c>
      <c r="H41" s="1">
        <v>10988.96904875646</v>
      </c>
      <c r="I41" s="1">
        <v>11339.604166715282</v>
      </c>
      <c r="J41" s="1">
        <v>10250.536822277365</v>
      </c>
      <c r="K41" s="1">
        <v>10850.787810778105</v>
      </c>
      <c r="L41" s="1">
        <v>11355.435412901174</v>
      </c>
      <c r="M41" s="1">
        <v>12116.059635729742</v>
      </c>
      <c r="N41" s="1">
        <v>9446.6379952022653</v>
      </c>
      <c r="O41" s="1">
        <v>9309.1825174298265</v>
      </c>
      <c r="P41" s="1">
        <v>9659.8875693165228</v>
      </c>
      <c r="Q41" s="1">
        <v>8727.0607764367523</v>
      </c>
      <c r="R41" s="1">
        <v>9022.914019997268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9.819115685532001</v>
      </c>
      <c r="E42" s="2">
        <v>0</v>
      </c>
      <c r="F42" s="2">
        <v>12.887886639312002</v>
      </c>
      <c r="G42" s="2">
        <v>45.113250058488006</v>
      </c>
      <c r="H42" s="2">
        <v>128.86160230200278</v>
      </c>
      <c r="I42" s="2">
        <v>0</v>
      </c>
      <c r="J42" s="2">
        <v>25.785655215192001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250505.53262546015</v>
      </c>
      <c r="D43" s="2">
        <v>271518.16318196437</v>
      </c>
      <c r="E43" s="2">
        <v>252629.80246580881</v>
      </c>
      <c r="F43" s="2">
        <v>254781.17564392442</v>
      </c>
      <c r="G43" s="2">
        <v>247362.58823403792</v>
      </c>
      <c r="H43" s="2">
        <v>245125.47156469667</v>
      </c>
      <c r="I43" s="2">
        <v>233069.32723678875</v>
      </c>
      <c r="J43" s="2">
        <v>189181.30034468841</v>
      </c>
      <c r="K43" s="2">
        <v>213387.67180810217</v>
      </c>
      <c r="L43" s="2">
        <v>195628.52509604726</v>
      </c>
      <c r="M43" s="2">
        <v>193395.61661042608</v>
      </c>
      <c r="N43" s="2">
        <v>176489.8879860279</v>
      </c>
      <c r="O43" s="2">
        <v>173523.05607230417</v>
      </c>
      <c r="P43" s="2">
        <v>176665.48864002115</v>
      </c>
      <c r="Q43" s="2">
        <v>160120.73974557279</v>
      </c>
      <c r="R43" s="2">
        <v>163338.24179071281</v>
      </c>
    </row>
    <row r="44" spans="1:18" ht="11.25" customHeight="1" x14ac:dyDescent="0.25">
      <c r="A44" s="59" t="s">
        <v>149</v>
      </c>
      <c r="B44" s="60" t="s">
        <v>59</v>
      </c>
      <c r="C44" s="2">
        <v>10418.013549060051</v>
      </c>
      <c r="D44" s="2">
        <v>10408.96287172721</v>
      </c>
      <c r="E44" s="2">
        <v>8771.7378958680965</v>
      </c>
      <c r="F44" s="2">
        <v>9858.0641165971938</v>
      </c>
      <c r="G44" s="2">
        <v>8340.9451999379999</v>
      </c>
      <c r="H44" s="2">
        <v>7705.9401558189293</v>
      </c>
      <c r="I44" s="2">
        <v>7210.4415342999127</v>
      </c>
      <c r="J44" s="2">
        <v>5796.3019029761535</v>
      </c>
      <c r="K44" s="2">
        <v>5573.0931570325438</v>
      </c>
      <c r="L44" s="2">
        <v>4833.3094271258406</v>
      </c>
      <c r="M44" s="2">
        <v>3801.8945467204112</v>
      </c>
      <c r="N44" s="2">
        <v>3126.9523198357342</v>
      </c>
      <c r="O44" s="2">
        <v>2037.1745605348647</v>
      </c>
      <c r="P44" s="2">
        <v>1563.4636855442345</v>
      </c>
      <c r="Q44" s="2">
        <v>1383.911217401318</v>
      </c>
      <c r="R44" s="2">
        <v>1328.2076807070084</v>
      </c>
    </row>
    <row r="45" spans="1:18" ht="11.25" customHeight="1" x14ac:dyDescent="0.25">
      <c r="A45" s="59" t="s">
        <v>150</v>
      </c>
      <c r="B45" s="60" t="s">
        <v>151</v>
      </c>
      <c r="C45" s="2">
        <v>374.95830213170547</v>
      </c>
      <c r="D45" s="2">
        <v>628.395540803784</v>
      </c>
      <c r="E45" s="2">
        <v>397.610495432172</v>
      </c>
      <c r="F45" s="2">
        <v>509.22964366304404</v>
      </c>
      <c r="G45" s="2">
        <v>408.65545210611606</v>
      </c>
      <c r="H45" s="2">
        <v>348.80819547542126</v>
      </c>
      <c r="I45" s="2">
        <v>424.02561513523204</v>
      </c>
      <c r="J45" s="2">
        <v>409.98097196838</v>
      </c>
      <c r="K45" s="2">
        <v>415.59976835110803</v>
      </c>
      <c r="L45" s="2">
        <v>162.75800785737601</v>
      </c>
      <c r="M45" s="2">
        <v>189.18876276245399</v>
      </c>
      <c r="N45" s="2">
        <v>128.6184755164081</v>
      </c>
      <c r="O45" s="2">
        <v>120.53173484462806</v>
      </c>
      <c r="P45" s="2">
        <v>235.68517451311689</v>
      </c>
      <c r="Q45" s="2">
        <v>179.43718478785647</v>
      </c>
      <c r="R45" s="2">
        <v>194.89037900122165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9.7991789394240012</v>
      </c>
      <c r="E48" s="1">
        <v>12.840254504280002</v>
      </c>
      <c r="F48" s="1">
        <v>6.4200934646640011</v>
      </c>
      <c r="G48" s="1">
        <v>22.642271591688004</v>
      </c>
      <c r="H48" s="1">
        <v>22.677433433645344</v>
      </c>
      <c r="I48" s="1">
        <v>19.594269594252001</v>
      </c>
      <c r="J48" s="1">
        <v>16.218495292140005</v>
      </c>
      <c r="K48" s="1">
        <v>16.218056054952001</v>
      </c>
      <c r="L48" s="1">
        <v>6.4196542274760011</v>
      </c>
      <c r="M48" s="1">
        <v>6.4562749291351214</v>
      </c>
      <c r="N48" s="1">
        <v>9.7646820386503723</v>
      </c>
      <c r="O48" s="1">
        <v>6.4564396733915421</v>
      </c>
      <c r="P48" s="1">
        <v>6.4563617630753622</v>
      </c>
      <c r="Q48" s="1">
        <v>6.4559523749600842</v>
      </c>
      <c r="R48" s="1">
        <v>6.4561024601492649</v>
      </c>
    </row>
    <row r="49" spans="1:18" ht="11.25" customHeight="1" x14ac:dyDescent="0.25">
      <c r="A49" s="61" t="s">
        <v>66</v>
      </c>
      <c r="B49" s="62" t="s">
        <v>67</v>
      </c>
      <c r="C49" s="1">
        <v>295.71835496083133</v>
      </c>
      <c r="D49" s="1">
        <v>374.71691899979999</v>
      </c>
      <c r="E49" s="1">
        <v>311.04875381580001</v>
      </c>
      <c r="F49" s="1">
        <v>324.51517000890004</v>
      </c>
      <c r="G49" s="1">
        <v>211.03885480860004</v>
      </c>
      <c r="H49" s="1">
        <v>284.49593940708854</v>
      </c>
      <c r="I49" s="1">
        <v>201.66689664810002</v>
      </c>
      <c r="J49" s="1">
        <v>226.49735044170001</v>
      </c>
      <c r="K49" s="1">
        <v>196.74450100889999</v>
      </c>
      <c r="L49" s="1">
        <v>156.33835362990001</v>
      </c>
      <c r="M49" s="1">
        <v>175.10912067608106</v>
      </c>
      <c r="N49" s="1">
        <v>118.85379347775772</v>
      </c>
      <c r="O49" s="1">
        <v>114.07529517123652</v>
      </c>
      <c r="P49" s="1">
        <v>188.18111928771532</v>
      </c>
      <c r="Q49" s="1">
        <v>172.98123241289639</v>
      </c>
      <c r="R49" s="1">
        <v>162.04586588004494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79.239947170874132</v>
      </c>
      <c r="D51" s="1">
        <v>243.87944286456002</v>
      </c>
      <c r="E51" s="1">
        <v>73.721487112092007</v>
      </c>
      <c r="F51" s="1">
        <v>178.29438018948002</v>
      </c>
      <c r="G51" s="1">
        <v>174.97432570582799</v>
      </c>
      <c r="H51" s="1">
        <v>41.634822634687318</v>
      </c>
      <c r="I51" s="1">
        <v>202.76444889288001</v>
      </c>
      <c r="J51" s="1">
        <v>167.26512623453999</v>
      </c>
      <c r="K51" s="1">
        <v>202.63721128725604</v>
      </c>
      <c r="L51" s="1">
        <v>0</v>
      </c>
      <c r="M51" s="1">
        <v>7.6233671572378086</v>
      </c>
      <c r="N51" s="1">
        <v>0</v>
      </c>
      <c r="O51" s="1">
        <v>0</v>
      </c>
      <c r="P51" s="1">
        <v>41.047693462326208</v>
      </c>
      <c r="Q51" s="1">
        <v>0</v>
      </c>
      <c r="R51" s="1">
        <v>26.388410661027425</v>
      </c>
    </row>
    <row r="52" spans="1:18" ht="11.25" customHeight="1" x14ac:dyDescent="0.25">
      <c r="A52" s="53" t="s">
        <v>72</v>
      </c>
      <c r="B52" s="54" t="s">
        <v>73</v>
      </c>
      <c r="C52" s="80">
        <v>361883.20937493793</v>
      </c>
      <c r="D52" s="80">
        <v>378112.69907244225</v>
      </c>
      <c r="E52" s="80">
        <v>370087.85756746429</v>
      </c>
      <c r="F52" s="80">
        <v>387183.80703055393</v>
      </c>
      <c r="G52" s="80">
        <v>396491.90057870181</v>
      </c>
      <c r="H52" s="80">
        <v>403890.90829082957</v>
      </c>
      <c r="I52" s="80">
        <v>402174.67462073127</v>
      </c>
      <c r="J52" s="80">
        <v>370900.57480942196</v>
      </c>
      <c r="K52" s="80">
        <v>391724.77735139435</v>
      </c>
      <c r="L52" s="80">
        <v>383512.28981492575</v>
      </c>
      <c r="M52" s="80">
        <v>421778.28622537677</v>
      </c>
      <c r="N52" s="80">
        <v>357396.1473305804</v>
      </c>
      <c r="O52" s="80">
        <v>382195.47788459872</v>
      </c>
      <c r="P52" s="80">
        <v>388549.11583691626</v>
      </c>
      <c r="Q52" s="80">
        <v>324394.35106648871</v>
      </c>
      <c r="R52" s="80">
        <v>343841.44967772573</v>
      </c>
    </row>
    <row r="53" spans="1:18" ht="11.25" customHeight="1" x14ac:dyDescent="0.25">
      <c r="A53" s="56" t="s">
        <v>74</v>
      </c>
      <c r="B53" s="57" t="s">
        <v>75</v>
      </c>
      <c r="C53" s="3">
        <v>361511.0509460406</v>
      </c>
      <c r="D53" s="3">
        <v>377914.16207938705</v>
      </c>
      <c r="E53" s="3">
        <v>369904.04361453513</v>
      </c>
      <c r="F53" s="3">
        <v>387010.69770465046</v>
      </c>
      <c r="G53" s="3">
        <v>396319.52233640687</v>
      </c>
      <c r="H53" s="3">
        <v>403710.03859753779</v>
      </c>
      <c r="I53" s="3">
        <v>402003.27964573685</v>
      </c>
      <c r="J53" s="3">
        <v>370753.23553009209</v>
      </c>
      <c r="K53" s="3">
        <v>391584.07439206151</v>
      </c>
      <c r="L53" s="3">
        <v>383381.69110102509</v>
      </c>
      <c r="M53" s="3">
        <v>421662.8941837856</v>
      </c>
      <c r="N53" s="3">
        <v>357348.6461447578</v>
      </c>
      <c r="O53" s="3">
        <v>382158.53655799309</v>
      </c>
      <c r="P53" s="3">
        <v>388513.26135638263</v>
      </c>
      <c r="Q53" s="3">
        <v>324361.31748170516</v>
      </c>
      <c r="R53" s="3">
        <v>343815.14734055125</v>
      </c>
    </row>
    <row r="54" spans="1:18" ht="11.25" customHeight="1" x14ac:dyDescent="0.25">
      <c r="A54" s="56" t="s">
        <v>152</v>
      </c>
      <c r="B54" s="57" t="s">
        <v>153</v>
      </c>
      <c r="C54" s="3">
        <v>372.1584288972947</v>
      </c>
      <c r="D54" s="3">
        <v>198.53699305521599</v>
      </c>
      <c r="E54" s="3">
        <v>183.81395292912001</v>
      </c>
      <c r="F54" s="3">
        <v>173.10932590348801</v>
      </c>
      <c r="G54" s="3">
        <v>172.37824229491201</v>
      </c>
      <c r="H54" s="3">
        <v>180.86969329183347</v>
      </c>
      <c r="I54" s="3">
        <v>171.39497499446401</v>
      </c>
      <c r="J54" s="3">
        <v>147.339279329904</v>
      </c>
      <c r="K54" s="3">
        <v>140.70295933286397</v>
      </c>
      <c r="L54" s="3">
        <v>130.59871390065601</v>
      </c>
      <c r="M54" s="3">
        <v>115.3920415911978</v>
      </c>
      <c r="N54" s="3">
        <v>47.501185822559684</v>
      </c>
      <c r="O54" s="3">
        <v>36.941326605565528</v>
      </c>
      <c r="P54" s="3">
        <v>35.854480533633748</v>
      </c>
      <c r="Q54" s="3">
        <v>33.033584783517277</v>
      </c>
      <c r="R54" s="3">
        <v>26.302337174475163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0.55766317060799997</v>
      </c>
      <c r="K55" s="2">
        <v>0</v>
      </c>
      <c r="L55" s="2">
        <v>0</v>
      </c>
      <c r="M55" s="2">
        <v>4.4399610993025911E-2</v>
      </c>
      <c r="N55" s="2">
        <v>4.4398353354917458E-2</v>
      </c>
      <c r="O55" s="2">
        <v>4.4399926454528421E-2</v>
      </c>
      <c r="P55" s="2">
        <v>0</v>
      </c>
      <c r="Q55" s="2">
        <v>4.44000000000008E-2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372.1584288972947</v>
      </c>
      <c r="D57" s="2">
        <v>198.53699305521599</v>
      </c>
      <c r="E57" s="2">
        <v>183.81395292912001</v>
      </c>
      <c r="F57" s="2">
        <v>173.10932590348801</v>
      </c>
      <c r="G57" s="2">
        <v>172.37824229491201</v>
      </c>
      <c r="H57" s="2">
        <v>180.86969329183347</v>
      </c>
      <c r="I57" s="2">
        <v>171.39497499446401</v>
      </c>
      <c r="J57" s="2">
        <v>146.78161615929599</v>
      </c>
      <c r="K57" s="2">
        <v>140.70295933286397</v>
      </c>
      <c r="L57" s="2">
        <v>130.59871390065601</v>
      </c>
      <c r="M57" s="2">
        <v>115.34764198020477</v>
      </c>
      <c r="N57" s="2">
        <v>47.45678746920477</v>
      </c>
      <c r="O57" s="2">
        <v>36.896926679111004</v>
      </c>
      <c r="P57" s="2">
        <v>35.854480533633748</v>
      </c>
      <c r="Q57" s="2">
        <v>32.989184783517274</v>
      </c>
      <c r="R57" s="2">
        <v>26.302337174475163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1251.7469859201326</v>
      </c>
      <c r="D59" s="80">
        <v>1352.4832553175722</v>
      </c>
      <c r="E59" s="80">
        <v>1406.6187245576641</v>
      </c>
      <c r="F59" s="80">
        <v>1606.938258682296</v>
      </c>
      <c r="G59" s="80">
        <v>1692.6353666879759</v>
      </c>
      <c r="H59" s="80">
        <v>985.77609760615826</v>
      </c>
      <c r="I59" s="80">
        <v>910.88384812952404</v>
      </c>
      <c r="J59" s="80">
        <v>966.93532127197204</v>
      </c>
      <c r="K59" s="80">
        <v>962.08975228233601</v>
      </c>
      <c r="L59" s="80">
        <v>1053.5666917588203</v>
      </c>
      <c r="M59" s="80">
        <v>1026.8409026414847</v>
      </c>
      <c r="N59" s="80">
        <v>927.53962751237805</v>
      </c>
      <c r="O59" s="80">
        <v>940.63229381032659</v>
      </c>
      <c r="P59" s="80">
        <v>1103.5172734146415</v>
      </c>
      <c r="Q59" s="80">
        <v>1195.950223948626</v>
      </c>
      <c r="R59" s="80">
        <v>1146.760424920386</v>
      </c>
    </row>
    <row r="60" spans="1:18" ht="11.25" customHeight="1" x14ac:dyDescent="0.25">
      <c r="A60" s="56" t="s">
        <v>97</v>
      </c>
      <c r="B60" s="57" t="s">
        <v>98</v>
      </c>
      <c r="C60" s="3">
        <v>439.00984900494416</v>
      </c>
      <c r="D60" s="3">
        <v>235.99279031328007</v>
      </c>
      <c r="E60" s="3">
        <v>164.60567652672</v>
      </c>
      <c r="F60" s="3">
        <v>170.94472367544003</v>
      </c>
      <c r="G60" s="3">
        <v>162.26465117148001</v>
      </c>
      <c r="H60" s="3">
        <v>148.0049119644174</v>
      </c>
      <c r="I60" s="3">
        <v>130.54283259732</v>
      </c>
      <c r="J60" s="3">
        <v>122.08500213624001</v>
      </c>
      <c r="K60" s="3">
        <v>92.201889213719994</v>
      </c>
      <c r="L60" s="3">
        <v>102.98032893720001</v>
      </c>
      <c r="M60" s="3">
        <v>83.798050162123843</v>
      </c>
      <c r="N60" s="3">
        <v>75.646608480841081</v>
      </c>
      <c r="O60" s="3">
        <v>112.3981446279636</v>
      </c>
      <c r="P60" s="3">
        <v>184.04119423609725</v>
      </c>
      <c r="Q60" s="3">
        <v>155.15508183366723</v>
      </c>
      <c r="R60" s="3">
        <v>189.04583980762845</v>
      </c>
    </row>
    <row r="61" spans="1:18" ht="11.25" customHeight="1" x14ac:dyDescent="0.25">
      <c r="A61" s="56" t="s">
        <v>99</v>
      </c>
      <c r="B61" s="57" t="s">
        <v>100</v>
      </c>
      <c r="C61" s="3">
        <v>812.73713691518856</v>
      </c>
      <c r="D61" s="3">
        <v>1116.4904650042922</v>
      </c>
      <c r="E61" s="3">
        <v>1242.0130480309442</v>
      </c>
      <c r="F61" s="3">
        <v>1435.9935350068561</v>
      </c>
      <c r="G61" s="3">
        <v>1530.3707155164959</v>
      </c>
      <c r="H61" s="3">
        <v>837.77118564174089</v>
      </c>
      <c r="I61" s="3">
        <v>780.3410155322041</v>
      </c>
      <c r="J61" s="3">
        <v>844.85031913573198</v>
      </c>
      <c r="K61" s="3">
        <v>869.88786306861607</v>
      </c>
      <c r="L61" s="3">
        <v>950.58636282162024</v>
      </c>
      <c r="M61" s="3">
        <v>943.04285247936082</v>
      </c>
      <c r="N61" s="3">
        <v>851.89301903153694</v>
      </c>
      <c r="O61" s="3">
        <v>828.23414918236301</v>
      </c>
      <c r="P61" s="3">
        <v>919.47607917854418</v>
      </c>
      <c r="Q61" s="3">
        <v>1040.7951421149587</v>
      </c>
      <c r="R61" s="3">
        <v>957.7145851127575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148507.79140881621</v>
      </c>
      <c r="D64" s="82">
        <v>150653.31609493369</v>
      </c>
      <c r="E64" s="82">
        <v>152120.26658002596</v>
      </c>
      <c r="F64" s="82">
        <v>167686.68315455291</v>
      </c>
      <c r="G64" s="82">
        <v>164450.10850623212</v>
      </c>
      <c r="H64" s="82">
        <v>173943.85928688731</v>
      </c>
      <c r="I64" s="82">
        <v>177311.6082157747</v>
      </c>
      <c r="J64" s="82">
        <v>187384.3382444263</v>
      </c>
      <c r="K64" s="82">
        <v>202022.97791707254</v>
      </c>
      <c r="L64" s="82">
        <v>209548.16652838519</v>
      </c>
      <c r="M64" s="82">
        <v>224482.92567436406</v>
      </c>
      <c r="N64" s="82">
        <v>202132.30256679724</v>
      </c>
      <c r="O64" s="82">
        <v>224453.52303041166</v>
      </c>
      <c r="P64" s="82">
        <v>228733.9622610946</v>
      </c>
      <c r="Q64" s="82">
        <v>210111.17974084691</v>
      </c>
      <c r="R64" s="82">
        <v>223177.8668418439</v>
      </c>
    </row>
    <row r="65" spans="1:18" ht="11.25" customHeight="1" x14ac:dyDescent="0.25">
      <c r="A65" s="72" t="s">
        <v>350</v>
      </c>
      <c r="B65" s="73" t="s">
        <v>83</v>
      </c>
      <c r="C65" s="83">
        <v>146726.7327910038</v>
      </c>
      <c r="D65" s="83">
        <v>148707.66502718779</v>
      </c>
      <c r="E65" s="83">
        <v>150038.26898768064</v>
      </c>
      <c r="F65" s="83">
        <v>165035.70894448514</v>
      </c>
      <c r="G65" s="83">
        <v>161518.67085146689</v>
      </c>
      <c r="H65" s="83">
        <v>171687.23781548475</v>
      </c>
      <c r="I65" s="83">
        <v>174531.24215658425</v>
      </c>
      <c r="J65" s="83">
        <v>183794.64145144698</v>
      </c>
      <c r="K65" s="83">
        <v>198329.18723271362</v>
      </c>
      <c r="L65" s="83">
        <v>204775.93747352445</v>
      </c>
      <c r="M65" s="83">
        <v>219420.91769505636</v>
      </c>
      <c r="N65" s="83">
        <v>196943.565847202</v>
      </c>
      <c r="O65" s="83">
        <v>218340.03370312546</v>
      </c>
      <c r="P65" s="83">
        <v>222140.87255249312</v>
      </c>
      <c r="Q65" s="83">
        <v>203131.22887453981</v>
      </c>
      <c r="R65" s="83">
        <v>215831.5728646536</v>
      </c>
    </row>
    <row r="66" spans="1:18" ht="11.25" customHeight="1" x14ac:dyDescent="0.25">
      <c r="A66" s="72" t="s">
        <v>88</v>
      </c>
      <c r="B66" s="73" t="s">
        <v>89</v>
      </c>
      <c r="C66" s="83">
        <v>388.83616592586043</v>
      </c>
      <c r="D66" s="83">
        <v>340.31319251328</v>
      </c>
      <c r="E66" s="83">
        <v>308.55655567296003</v>
      </c>
      <c r="F66" s="83">
        <v>302.18311396223999</v>
      </c>
      <c r="G66" s="83">
        <v>305.59447171007997</v>
      </c>
      <c r="H66" s="83">
        <v>304.75363155032449</v>
      </c>
      <c r="I66" s="83">
        <v>340.76101264127999</v>
      </c>
      <c r="J66" s="83">
        <v>563.05887728831999</v>
      </c>
      <c r="K66" s="83">
        <v>519.12411203520003</v>
      </c>
      <c r="L66" s="83">
        <v>753.87841006464009</v>
      </c>
      <c r="M66" s="83">
        <v>739.20022916855112</v>
      </c>
      <c r="N66" s="83">
        <v>748.13552659676259</v>
      </c>
      <c r="O66" s="83">
        <v>925.20883995007262</v>
      </c>
      <c r="P66" s="83">
        <v>861.39379014343046</v>
      </c>
      <c r="Q66" s="83">
        <v>850.41947413202183</v>
      </c>
      <c r="R66" s="83">
        <v>874.19045735407587</v>
      </c>
    </row>
    <row r="67" spans="1:18" ht="11.25" customHeight="1" x14ac:dyDescent="0.25">
      <c r="A67" s="72" t="s">
        <v>84</v>
      </c>
      <c r="B67" s="73" t="s">
        <v>85</v>
      </c>
      <c r="C67" s="83">
        <v>440.40362663840125</v>
      </c>
      <c r="D67" s="83">
        <v>475.99166108894406</v>
      </c>
      <c r="E67" s="83">
        <v>497.68303528944011</v>
      </c>
      <c r="F67" s="83">
        <v>908.26414421652021</v>
      </c>
      <c r="G67" s="83">
        <v>1014.4377656103602</v>
      </c>
      <c r="H67" s="83">
        <v>1007.0483513526399</v>
      </c>
      <c r="I67" s="83">
        <v>1203.6980127332163</v>
      </c>
      <c r="J67" s="83">
        <v>1561.7056306466156</v>
      </c>
      <c r="K67" s="83">
        <v>1683.9742186874882</v>
      </c>
      <c r="L67" s="83">
        <v>2090.41102840752</v>
      </c>
      <c r="M67" s="83">
        <v>2431.7232259329962</v>
      </c>
      <c r="N67" s="83">
        <v>2836.0269210045681</v>
      </c>
      <c r="O67" s="83">
        <v>3530.808906852878</v>
      </c>
      <c r="P67" s="83">
        <v>4167.1795921849071</v>
      </c>
      <c r="Q67" s="83">
        <v>4555.0570679213915</v>
      </c>
      <c r="R67" s="83">
        <v>4938.5739078845945</v>
      </c>
    </row>
    <row r="68" spans="1:18" ht="11.25" customHeight="1" x14ac:dyDescent="0.25">
      <c r="A68" s="72" t="s">
        <v>86</v>
      </c>
      <c r="B68" s="73" t="s">
        <v>87</v>
      </c>
      <c r="C68" s="83">
        <v>947.5000252481434</v>
      </c>
      <c r="D68" s="83">
        <v>1124.6029921079999</v>
      </c>
      <c r="E68" s="83">
        <v>1270.71850212</v>
      </c>
      <c r="F68" s="83">
        <v>1434.4875705959998</v>
      </c>
      <c r="G68" s="83">
        <v>1534.4500582800001</v>
      </c>
      <c r="H68" s="83">
        <v>779.20387403793552</v>
      </c>
      <c r="I68" s="83">
        <v>770.550018228</v>
      </c>
      <c r="J68" s="83">
        <v>836.12552201999983</v>
      </c>
      <c r="K68" s="83">
        <v>913.45228484400002</v>
      </c>
      <c r="L68" s="83">
        <v>996.01196151600004</v>
      </c>
      <c r="M68" s="83">
        <v>992.30821505332119</v>
      </c>
      <c r="N68" s="83">
        <v>927.79429106711302</v>
      </c>
      <c r="O68" s="83">
        <v>956.80045100602331</v>
      </c>
      <c r="P68" s="83">
        <v>931.90028923200282</v>
      </c>
      <c r="Q68" s="83">
        <v>928.50017461894981</v>
      </c>
      <c r="R68" s="83">
        <v>899.59978974813885</v>
      </c>
    </row>
    <row r="69" spans="1:18" ht="11.25" customHeight="1" x14ac:dyDescent="0.25">
      <c r="A69" s="72" t="s">
        <v>157</v>
      </c>
      <c r="B69" s="73" t="s">
        <v>158</v>
      </c>
      <c r="C69" s="83">
        <v>4.3188000000000146</v>
      </c>
      <c r="D69" s="83">
        <v>4.7432220356159993</v>
      </c>
      <c r="E69" s="83">
        <v>5.0394992628960091</v>
      </c>
      <c r="F69" s="83">
        <v>6.039381292992001</v>
      </c>
      <c r="G69" s="83">
        <v>76.955359164768154</v>
      </c>
      <c r="H69" s="83">
        <v>165.61561446163986</v>
      </c>
      <c r="I69" s="83">
        <v>465.35701558795284</v>
      </c>
      <c r="J69" s="83">
        <v>628.80676302441589</v>
      </c>
      <c r="K69" s="83">
        <v>577.24006879224009</v>
      </c>
      <c r="L69" s="83">
        <v>931.92765487257554</v>
      </c>
      <c r="M69" s="83">
        <v>898.77630915281179</v>
      </c>
      <c r="N69" s="83">
        <v>676.77998092684106</v>
      </c>
      <c r="O69" s="83">
        <v>700.67112947725241</v>
      </c>
      <c r="P69" s="83">
        <v>632.6160370411344</v>
      </c>
      <c r="Q69" s="83">
        <v>645.97414963476376</v>
      </c>
      <c r="R69" s="83">
        <v>633.92982220353645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9.4853472971040294</v>
      </c>
      <c r="L70" s="84">
        <v>9.7701528598560099</v>
      </c>
      <c r="M70" s="84">
        <v>10.83247557728439</v>
      </c>
      <c r="N70" s="84">
        <v>13.524320640457445</v>
      </c>
      <c r="O70" s="84">
        <v>15.575978750486247</v>
      </c>
      <c r="P70" s="84">
        <v>19.25632315840171</v>
      </c>
      <c r="Q70" s="84">
        <v>19.328403574567457</v>
      </c>
      <c r="R70" s="84">
        <v>19.685929721300596</v>
      </c>
    </row>
    <row r="71" spans="1:18" ht="11.25" customHeight="1" x14ac:dyDescent="0.25">
      <c r="A71" s="75" t="s">
        <v>159</v>
      </c>
      <c r="B71" s="76" t="s">
        <v>92</v>
      </c>
      <c r="C71" s="84">
        <v>4.3188000000000146</v>
      </c>
      <c r="D71" s="84">
        <v>4.7432220356159993</v>
      </c>
      <c r="E71" s="84">
        <v>5.0394992628960091</v>
      </c>
      <c r="F71" s="84">
        <v>5.0397067607040009</v>
      </c>
      <c r="G71" s="84">
        <v>61.958341545552159</v>
      </c>
      <c r="H71" s="84">
        <v>146.27281231214417</v>
      </c>
      <c r="I71" s="84">
        <v>331.71720075043288</v>
      </c>
      <c r="J71" s="84">
        <v>447.86430627623992</v>
      </c>
      <c r="K71" s="84">
        <v>365.84412809183999</v>
      </c>
      <c r="L71" s="84">
        <v>511.61587352107142</v>
      </c>
      <c r="M71" s="84">
        <v>486.83892528163926</v>
      </c>
      <c r="N71" s="84">
        <v>496.73242837376591</v>
      </c>
      <c r="O71" s="84">
        <v>595.78393759245034</v>
      </c>
      <c r="P71" s="84">
        <v>556.20682106026641</v>
      </c>
      <c r="Q71" s="84">
        <v>550.67836792290052</v>
      </c>
      <c r="R71" s="84">
        <v>534.3254690891132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0.99967453228799996</v>
      </c>
      <c r="G73" s="84">
        <v>14.997017619216001</v>
      </c>
      <c r="H73" s="84">
        <v>19.342802149495686</v>
      </c>
      <c r="I73" s="84">
        <v>133.63981483751996</v>
      </c>
      <c r="J73" s="84">
        <v>180.942456748176</v>
      </c>
      <c r="K73" s="84">
        <v>201.91059340329602</v>
      </c>
      <c r="L73" s="84">
        <v>410.541628491648</v>
      </c>
      <c r="M73" s="84">
        <v>401.10490829388817</v>
      </c>
      <c r="N73" s="84">
        <v>166.52323191261775</v>
      </c>
      <c r="O73" s="84">
        <v>89.31121313431575</v>
      </c>
      <c r="P73" s="84">
        <v>57.152892822466221</v>
      </c>
      <c r="Q73" s="84">
        <v>75.967378137295825</v>
      </c>
      <c r="R73" s="84">
        <v>79.918423393122652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266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471042.6152461645</v>
      </c>
      <c r="D2" s="79">
        <v>498981.31016258907</v>
      </c>
      <c r="E2" s="79">
        <v>481262.529202773</v>
      </c>
      <c r="F2" s="79">
        <v>492798.17407766415</v>
      </c>
      <c r="G2" s="79">
        <v>491413.27565133543</v>
      </c>
      <c r="H2" s="79">
        <v>484692.00835936377</v>
      </c>
      <c r="I2" s="79">
        <v>475073.6256652748</v>
      </c>
      <c r="J2" s="79">
        <v>418363.60475362296</v>
      </c>
      <c r="K2" s="79">
        <v>448743.8872660466</v>
      </c>
      <c r="L2" s="79">
        <v>435435.75791761657</v>
      </c>
      <c r="M2" s="79">
        <v>467419.07976081374</v>
      </c>
      <c r="N2" s="79">
        <v>397801.83105167974</v>
      </c>
      <c r="O2" s="79">
        <v>417334.23824688006</v>
      </c>
      <c r="P2" s="79">
        <v>420155.31177349645</v>
      </c>
      <c r="Q2" s="79">
        <v>355034.49872249365</v>
      </c>
      <c r="R2" s="79">
        <v>371577.45857155626</v>
      </c>
    </row>
    <row r="3" spans="1:18" ht="11.25" customHeight="1" x14ac:dyDescent="0.25">
      <c r="A3" s="53" t="s">
        <v>2</v>
      </c>
      <c r="B3" s="54" t="s">
        <v>3</v>
      </c>
      <c r="C3" s="80">
        <v>41274.640115362541</v>
      </c>
      <c r="D3" s="80">
        <v>42082.326954713557</v>
      </c>
      <c r="E3" s="80">
        <v>42698.864703191888</v>
      </c>
      <c r="F3" s="80">
        <v>40917.653637491589</v>
      </c>
      <c r="G3" s="80">
        <v>40231.295963004639</v>
      </c>
      <c r="H3" s="80">
        <v>40357.473232021512</v>
      </c>
      <c r="I3" s="80">
        <v>44014.23044426625</v>
      </c>
      <c r="J3" s="80">
        <v>39816.308260307851</v>
      </c>
      <c r="K3" s="80">
        <v>42301.868367442032</v>
      </c>
      <c r="L3" s="80">
        <v>42243.644472552631</v>
      </c>
      <c r="M3" s="80">
        <v>48980.592879303316</v>
      </c>
      <c r="N3" s="80">
        <v>43039.214392570546</v>
      </c>
      <c r="O3" s="80">
        <v>43900.349872550978</v>
      </c>
      <c r="P3" s="80">
        <v>42409.84577534203</v>
      </c>
      <c r="Q3" s="80">
        <v>37847.626493370422</v>
      </c>
      <c r="R3" s="80">
        <v>37299.267585908419</v>
      </c>
    </row>
    <row r="4" spans="1:18" ht="11.25" customHeight="1" x14ac:dyDescent="0.25">
      <c r="A4" s="56" t="s">
        <v>125</v>
      </c>
      <c r="B4" s="57" t="s">
        <v>126</v>
      </c>
      <c r="C4" s="3">
        <v>31748.961685286235</v>
      </c>
      <c r="D4" s="3">
        <v>33143.962785411633</v>
      </c>
      <c r="E4" s="3">
        <v>33710.400638857391</v>
      </c>
      <c r="F4" s="3">
        <v>32439.911359348145</v>
      </c>
      <c r="G4" s="3">
        <v>32409.194551466615</v>
      </c>
      <c r="H4" s="3">
        <v>33400.917952033298</v>
      </c>
      <c r="I4" s="3">
        <v>36392.254351291049</v>
      </c>
      <c r="J4" s="3">
        <v>33815.754808534592</v>
      </c>
      <c r="K4" s="3">
        <v>35691.400047098949</v>
      </c>
      <c r="L4" s="3">
        <v>35392.695327079113</v>
      </c>
      <c r="M4" s="3">
        <v>41165.658559215182</v>
      </c>
      <c r="N4" s="3">
        <v>35481.677914442378</v>
      </c>
      <c r="O4" s="3">
        <v>36495.876661324051</v>
      </c>
      <c r="P4" s="3">
        <v>34739.424681041521</v>
      </c>
      <c r="Q4" s="3">
        <v>31690.912609143747</v>
      </c>
      <c r="R4" s="3">
        <v>31253.502958548655</v>
      </c>
    </row>
    <row r="5" spans="1:18" ht="11.25" customHeight="1" x14ac:dyDescent="0.25">
      <c r="A5" s="59" t="s">
        <v>127</v>
      </c>
      <c r="B5" s="60" t="s">
        <v>128</v>
      </c>
      <c r="C5" s="2">
        <v>25685.747475243414</v>
      </c>
      <c r="D5" s="2">
        <v>27657.494694047553</v>
      </c>
      <c r="E5" s="2">
        <v>29078.647966232045</v>
      </c>
      <c r="F5" s="2">
        <v>28627.601934706447</v>
      </c>
      <c r="G5" s="2">
        <v>29402.266553578113</v>
      </c>
      <c r="H5" s="2">
        <v>31222.498316624409</v>
      </c>
      <c r="I5" s="2">
        <v>34350.542142349288</v>
      </c>
      <c r="J5" s="2">
        <v>32060.107567694671</v>
      </c>
      <c r="K5" s="2">
        <v>33908.659168095786</v>
      </c>
      <c r="L5" s="2">
        <v>33279.784537838852</v>
      </c>
      <c r="M5" s="2">
        <v>37984.677785206419</v>
      </c>
      <c r="N5" s="2">
        <v>32733.72647187379</v>
      </c>
      <c r="O5" s="2">
        <v>34353.504749621476</v>
      </c>
      <c r="P5" s="2">
        <v>32476.789125693267</v>
      </c>
      <c r="Q5" s="2">
        <v>29748.054729399351</v>
      </c>
      <c r="R5" s="2">
        <v>29344.260579068196</v>
      </c>
    </row>
    <row r="6" spans="1:18" ht="11.25" customHeight="1" x14ac:dyDescent="0.25">
      <c r="A6" s="61" t="s">
        <v>4</v>
      </c>
      <c r="B6" s="62" t="s">
        <v>5</v>
      </c>
      <c r="C6" s="1">
        <v>156.69976238384334</v>
      </c>
      <c r="D6" s="1">
        <v>170.37100500606022</v>
      </c>
      <c r="E6" s="1">
        <v>847.37792533924983</v>
      </c>
      <c r="F6" s="1">
        <v>917.74699479917797</v>
      </c>
      <c r="G6" s="1">
        <v>1374.0255704364452</v>
      </c>
      <c r="H6" s="1">
        <v>1438.133816477776</v>
      </c>
      <c r="I6" s="1">
        <v>1626.1699166461083</v>
      </c>
      <c r="J6" s="1">
        <v>1488.9624895865159</v>
      </c>
      <c r="K6" s="1">
        <v>1694.1478906421244</v>
      </c>
      <c r="L6" s="1">
        <v>1686.5441510943724</v>
      </c>
      <c r="M6" s="1">
        <v>1605.845303916929</v>
      </c>
      <c r="N6" s="1">
        <v>1354.0698281279961</v>
      </c>
      <c r="O6" s="1">
        <v>1259.3114833221562</v>
      </c>
      <c r="P6" s="1">
        <v>1326.7529908266788</v>
      </c>
      <c r="Q6" s="1">
        <v>1098.1062377318005</v>
      </c>
      <c r="R6" s="1">
        <v>1114.3339085338328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7.9215048142716729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25063.260331010551</v>
      </c>
      <c r="D8" s="1">
        <v>27036.149400678521</v>
      </c>
      <c r="E8" s="1">
        <v>27724.454468093591</v>
      </c>
      <c r="F8" s="1">
        <v>27143.36795574518</v>
      </c>
      <c r="G8" s="1">
        <v>27483.290626414389</v>
      </c>
      <c r="H8" s="1">
        <v>29149.431078591275</v>
      </c>
      <c r="I8" s="1">
        <v>32080.828495497408</v>
      </c>
      <c r="J8" s="1">
        <v>30110.304366987773</v>
      </c>
      <c r="K8" s="1">
        <v>31494.67856829835</v>
      </c>
      <c r="L8" s="1">
        <v>31202.664125158157</v>
      </c>
      <c r="M8" s="1">
        <v>35934.886002733816</v>
      </c>
      <c r="N8" s="1">
        <v>31080.205217147355</v>
      </c>
      <c r="O8" s="1">
        <v>32858.261740229696</v>
      </c>
      <c r="P8" s="1">
        <v>31012.418969965885</v>
      </c>
      <c r="Q8" s="1">
        <v>28442.858888789993</v>
      </c>
      <c r="R8" s="1">
        <v>28041.368322405411</v>
      </c>
    </row>
    <row r="9" spans="1:18" ht="11.25" customHeight="1" x14ac:dyDescent="0.25">
      <c r="A9" s="61" t="s">
        <v>10</v>
      </c>
      <c r="B9" s="62" t="s">
        <v>11</v>
      </c>
      <c r="C9" s="1">
        <v>465.78738184902068</v>
      </c>
      <c r="D9" s="1">
        <v>450.97428836296803</v>
      </c>
      <c r="E9" s="1">
        <v>498.89406798493201</v>
      </c>
      <c r="F9" s="1">
        <v>566.48698416208811</v>
      </c>
      <c r="G9" s="1">
        <v>544.95035672727602</v>
      </c>
      <c r="H9" s="1">
        <v>634.93342155535549</v>
      </c>
      <c r="I9" s="1">
        <v>643.54373020576804</v>
      </c>
      <c r="J9" s="1">
        <v>460.84071112038009</v>
      </c>
      <c r="K9" s="1">
        <v>719.83270915531205</v>
      </c>
      <c r="L9" s="1">
        <v>390.57626158632002</v>
      </c>
      <c r="M9" s="1">
        <v>443.94647855566876</v>
      </c>
      <c r="N9" s="1">
        <v>299.45142659844163</v>
      </c>
      <c r="O9" s="1">
        <v>235.9315260696209</v>
      </c>
      <c r="P9" s="1">
        <v>137.61716490070521</v>
      </c>
      <c r="Q9" s="1">
        <v>207.08960287755627</v>
      </c>
      <c r="R9" s="1">
        <v>188.5583481289508</v>
      </c>
    </row>
    <row r="10" spans="1:18" ht="11.25" customHeight="1" x14ac:dyDescent="0.25">
      <c r="A10" s="59" t="s">
        <v>12</v>
      </c>
      <c r="B10" s="60" t="s">
        <v>13</v>
      </c>
      <c r="C10" s="2">
        <v>2476.9395495420285</v>
      </c>
      <c r="D10" s="2">
        <v>2074.0545703098005</v>
      </c>
      <c r="E10" s="2">
        <v>1959.9293597247001</v>
      </c>
      <c r="F10" s="2">
        <v>1471.2189604749001</v>
      </c>
      <c r="G10" s="2">
        <v>1222.5949550451001</v>
      </c>
      <c r="H10" s="2">
        <v>1159.7628795000728</v>
      </c>
      <c r="I10" s="2">
        <v>1157.2881004152</v>
      </c>
      <c r="J10" s="2">
        <v>1091.5577247978001</v>
      </c>
      <c r="K10" s="2">
        <v>1236.9136383396001</v>
      </c>
      <c r="L10" s="2">
        <v>1134.4321320813001</v>
      </c>
      <c r="M10" s="2">
        <v>2074.0178129019032</v>
      </c>
      <c r="N10" s="2">
        <v>1625.5459975626636</v>
      </c>
      <c r="O10" s="2">
        <v>1199.8130118800404</v>
      </c>
      <c r="P10" s="2">
        <v>1359.7562011655154</v>
      </c>
      <c r="Q10" s="2">
        <v>1082.7919426748388</v>
      </c>
      <c r="R10" s="2">
        <v>1174.0821357088012</v>
      </c>
    </row>
    <row r="11" spans="1:18" ht="11.25" customHeight="1" x14ac:dyDescent="0.25">
      <c r="A11" s="59" t="s">
        <v>129</v>
      </c>
      <c r="B11" s="60" t="s">
        <v>130</v>
      </c>
      <c r="C11" s="2">
        <v>3586.2746605007928</v>
      </c>
      <c r="D11" s="2">
        <v>3412.4135210542804</v>
      </c>
      <c r="E11" s="2">
        <v>2671.8233129006403</v>
      </c>
      <c r="F11" s="2">
        <v>2341.0904641667998</v>
      </c>
      <c r="G11" s="2">
        <v>1784.3330428434003</v>
      </c>
      <c r="H11" s="2">
        <v>1018.656755908814</v>
      </c>
      <c r="I11" s="2">
        <v>884.42410852656008</v>
      </c>
      <c r="J11" s="2">
        <v>664.08951604211995</v>
      </c>
      <c r="K11" s="2">
        <v>545.82724066356002</v>
      </c>
      <c r="L11" s="2">
        <v>978.47865715895989</v>
      </c>
      <c r="M11" s="2">
        <v>1106.9629611068608</v>
      </c>
      <c r="N11" s="2">
        <v>1122.4054450059296</v>
      </c>
      <c r="O11" s="2">
        <v>942.55889982253541</v>
      </c>
      <c r="P11" s="2">
        <v>902.87935418273889</v>
      </c>
      <c r="Q11" s="2">
        <v>860.06593706955789</v>
      </c>
      <c r="R11" s="2">
        <v>735.16024377165911</v>
      </c>
    </row>
    <row r="12" spans="1:18" ht="11.25" customHeight="1" x14ac:dyDescent="0.25">
      <c r="A12" s="61" t="s">
        <v>14</v>
      </c>
      <c r="B12" s="62" t="s">
        <v>15</v>
      </c>
      <c r="C12" s="1">
        <v>3586.2746605007928</v>
      </c>
      <c r="D12" s="1">
        <v>3412.4135210542804</v>
      </c>
      <c r="E12" s="1">
        <v>2671.8233129006403</v>
      </c>
      <c r="F12" s="1">
        <v>2341.0904641667998</v>
      </c>
      <c r="G12" s="1">
        <v>1784.3330428434003</v>
      </c>
      <c r="H12" s="1">
        <v>1018.656755908814</v>
      </c>
      <c r="I12" s="1">
        <v>884.42410852656008</v>
      </c>
      <c r="J12" s="1">
        <v>664.08951604211995</v>
      </c>
      <c r="K12" s="1">
        <v>545.82724066356002</v>
      </c>
      <c r="L12" s="1">
        <v>978.47865715895989</v>
      </c>
      <c r="M12" s="1">
        <v>1106.9629611068608</v>
      </c>
      <c r="N12" s="1">
        <v>1122.4054450059296</v>
      </c>
      <c r="O12" s="1">
        <v>942.55889982253541</v>
      </c>
      <c r="P12" s="1">
        <v>902.87935418273889</v>
      </c>
      <c r="Q12" s="1">
        <v>860.06593706955789</v>
      </c>
      <c r="R12" s="1">
        <v>735.16024377165911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9524.7154132866563</v>
      </c>
      <c r="D15" s="3">
        <v>8938.3641693019217</v>
      </c>
      <c r="E15" s="3">
        <v>8988.4640643344992</v>
      </c>
      <c r="F15" s="3">
        <v>8477.7422781434398</v>
      </c>
      <c r="G15" s="3">
        <v>7821.2062875144602</v>
      </c>
      <c r="H15" s="3">
        <v>6956.5552799882134</v>
      </c>
      <c r="I15" s="3">
        <v>7621.9760929751992</v>
      </c>
      <c r="J15" s="3">
        <v>6000.5534517732594</v>
      </c>
      <c r="K15" s="3">
        <v>6610.4683203430795</v>
      </c>
      <c r="L15" s="3">
        <v>6850.9491454735207</v>
      </c>
      <c r="M15" s="3">
        <v>7814.9343200881312</v>
      </c>
      <c r="N15" s="3">
        <v>7557.5364781281651</v>
      </c>
      <c r="O15" s="3">
        <v>7404.4732112269257</v>
      </c>
      <c r="P15" s="3">
        <v>7670.4210943005119</v>
      </c>
      <c r="Q15" s="3">
        <v>6156.7138842266722</v>
      </c>
      <c r="R15" s="3">
        <v>6045.764627359762</v>
      </c>
    </row>
    <row r="16" spans="1:18" ht="11.25" customHeight="1" x14ac:dyDescent="0.25">
      <c r="A16" s="59" t="s">
        <v>20</v>
      </c>
      <c r="B16" s="60" t="s">
        <v>21</v>
      </c>
      <c r="C16" s="2">
        <v>4057.312074047828</v>
      </c>
      <c r="D16" s="2">
        <v>4106.2909823802001</v>
      </c>
      <c r="E16" s="2">
        <v>3919.7187672857995</v>
      </c>
      <c r="F16" s="2">
        <v>3680.4560803109998</v>
      </c>
      <c r="G16" s="2">
        <v>3754.2818577221997</v>
      </c>
      <c r="H16" s="2">
        <v>2979.4111544711391</v>
      </c>
      <c r="I16" s="2">
        <v>3433.1380768029599</v>
      </c>
      <c r="J16" s="2">
        <v>2671.1769270837599</v>
      </c>
      <c r="K16" s="2">
        <v>2811.8955384334795</v>
      </c>
      <c r="L16" s="2">
        <v>2924.0055192960008</v>
      </c>
      <c r="M16" s="2">
        <v>3588.6771650658357</v>
      </c>
      <c r="N16" s="2">
        <v>3759.4864683035025</v>
      </c>
      <c r="O16" s="2">
        <v>3692.0740370841786</v>
      </c>
      <c r="P16" s="2">
        <v>3877.2974190583914</v>
      </c>
      <c r="Q16" s="2">
        <v>3229.7749749146037</v>
      </c>
      <c r="R16" s="2">
        <v>3176.9281414136653</v>
      </c>
    </row>
    <row r="17" spans="1:18" ht="11.25" customHeight="1" x14ac:dyDescent="0.25">
      <c r="A17" s="64" t="s">
        <v>23</v>
      </c>
      <c r="B17" s="60" t="s">
        <v>24</v>
      </c>
      <c r="C17" s="2">
        <v>859.86330739316372</v>
      </c>
      <c r="D17" s="2">
        <v>862.63150302863994</v>
      </c>
      <c r="E17" s="2">
        <v>861.76999691568005</v>
      </c>
      <c r="F17" s="2">
        <v>854.47342358280002</v>
      </c>
      <c r="G17" s="2">
        <v>853.40204407152009</v>
      </c>
      <c r="H17" s="2">
        <v>889.97328643268588</v>
      </c>
      <c r="I17" s="2">
        <v>937.20592549728019</v>
      </c>
      <c r="J17" s="2">
        <v>884.6280458798401</v>
      </c>
      <c r="K17" s="2">
        <v>808.71356689560002</v>
      </c>
      <c r="L17" s="2">
        <v>785.22128220816012</v>
      </c>
      <c r="M17" s="2">
        <v>781.88803188569022</v>
      </c>
      <c r="N17" s="2">
        <v>762.10264782511365</v>
      </c>
      <c r="O17" s="2">
        <v>603.8053042867848</v>
      </c>
      <c r="P17" s="2">
        <v>597.25771900117275</v>
      </c>
      <c r="Q17" s="2">
        <v>595.73333801279523</v>
      </c>
      <c r="R17" s="2">
        <v>587.43875158645574</v>
      </c>
    </row>
    <row r="18" spans="1:18" ht="11.25" customHeight="1" x14ac:dyDescent="0.25">
      <c r="A18" s="65" t="s">
        <v>133</v>
      </c>
      <c r="B18" s="60" t="s">
        <v>22</v>
      </c>
      <c r="C18" s="2">
        <v>3954.5776064180645</v>
      </c>
      <c r="D18" s="2">
        <v>3397.3839616158007</v>
      </c>
      <c r="E18" s="2">
        <v>3608.8505828271</v>
      </c>
      <c r="F18" s="2">
        <v>3430.5844147614002</v>
      </c>
      <c r="G18" s="2">
        <v>2730.1135625829002</v>
      </c>
      <c r="H18" s="2">
        <v>2597.44730147581</v>
      </c>
      <c r="I18" s="2">
        <v>2757.3419820023996</v>
      </c>
      <c r="J18" s="2">
        <v>1959.6439371951001</v>
      </c>
      <c r="K18" s="2">
        <v>2377.3854858623999</v>
      </c>
      <c r="L18" s="2">
        <v>2556.7415418168002</v>
      </c>
      <c r="M18" s="2">
        <v>2924.9866769963869</v>
      </c>
      <c r="N18" s="2">
        <v>2552.6042097787586</v>
      </c>
      <c r="O18" s="2">
        <v>2570.1111147394645</v>
      </c>
      <c r="P18" s="2">
        <v>2638.3069727391216</v>
      </c>
      <c r="Q18" s="2">
        <v>1881.7493121005089</v>
      </c>
      <c r="R18" s="2">
        <v>1844.6936257865755</v>
      </c>
    </row>
    <row r="19" spans="1:18" ht="11.25" customHeight="1" x14ac:dyDescent="0.25">
      <c r="A19" s="64" t="s">
        <v>25</v>
      </c>
      <c r="B19" s="60" t="s">
        <v>26</v>
      </c>
      <c r="C19" s="2">
        <v>652.96242542760024</v>
      </c>
      <c r="D19" s="2">
        <v>572.05772227728005</v>
      </c>
      <c r="E19" s="2">
        <v>598.12471730591994</v>
      </c>
      <c r="F19" s="2">
        <v>512.22835948824002</v>
      </c>
      <c r="G19" s="2">
        <v>483.40882313784005</v>
      </c>
      <c r="H19" s="2">
        <v>489.72353760857845</v>
      </c>
      <c r="I19" s="2">
        <v>494.29010867255994</v>
      </c>
      <c r="J19" s="2">
        <v>485.10454161455999</v>
      </c>
      <c r="K19" s="2">
        <v>612.47372915160008</v>
      </c>
      <c r="L19" s="2">
        <v>584.98080215255993</v>
      </c>
      <c r="M19" s="2">
        <v>519.38244614021914</v>
      </c>
      <c r="N19" s="2">
        <v>483.34315222079078</v>
      </c>
      <c r="O19" s="2">
        <v>538.48275511649695</v>
      </c>
      <c r="P19" s="2">
        <v>557.55898350182645</v>
      </c>
      <c r="Q19" s="2">
        <v>449.45625919876511</v>
      </c>
      <c r="R19" s="2">
        <v>436.70410857306598</v>
      </c>
    </row>
    <row r="20" spans="1:18" ht="11.25" customHeight="1" x14ac:dyDescent="0.25">
      <c r="A20" s="56" t="s">
        <v>27</v>
      </c>
      <c r="B20" s="57" t="s">
        <v>28</v>
      </c>
      <c r="C20" s="3">
        <v>0.96301678964620963</v>
      </c>
      <c r="D20" s="3">
        <v>0</v>
      </c>
      <c r="E20" s="3">
        <v>0</v>
      </c>
      <c r="F20" s="3">
        <v>0</v>
      </c>
      <c r="G20" s="3">
        <v>0.89512402355999998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174274.96304860481</v>
      </c>
      <c r="D21" s="80">
        <v>189527.4338143894</v>
      </c>
      <c r="E21" s="80">
        <v>172579.0114739092</v>
      </c>
      <c r="F21" s="80">
        <v>174693.02720224817</v>
      </c>
      <c r="G21" s="80">
        <v>169174.90180396172</v>
      </c>
      <c r="H21" s="80">
        <v>166394.12839103615</v>
      </c>
      <c r="I21" s="80">
        <v>160689.56950880942</v>
      </c>
      <c r="J21" s="80">
        <v>126946.17180720648</v>
      </c>
      <c r="K21" s="80">
        <v>145201.2890753778</v>
      </c>
      <c r="L21" s="80">
        <v>132827.82556936829</v>
      </c>
      <c r="M21" s="80">
        <v>131964.68126869036</v>
      </c>
      <c r="N21" s="80">
        <v>115844.80654981776</v>
      </c>
      <c r="O21" s="80">
        <v>115017.02576914601</v>
      </c>
      <c r="P21" s="80">
        <v>116844.66375470748</v>
      </c>
      <c r="Q21" s="80">
        <v>102504.68224111988</v>
      </c>
      <c r="R21" s="80">
        <v>105397.87342897634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174274.96304860481</v>
      </c>
      <c r="D30" s="3">
        <v>189527.4338143894</v>
      </c>
      <c r="E30" s="3">
        <v>172579.0114739092</v>
      </c>
      <c r="F30" s="3">
        <v>174693.02720224817</v>
      </c>
      <c r="G30" s="3">
        <v>169174.90180396172</v>
      </c>
      <c r="H30" s="3">
        <v>166394.12839103615</v>
      </c>
      <c r="I30" s="3">
        <v>160689.56950880942</v>
      </c>
      <c r="J30" s="3">
        <v>126946.17180720648</v>
      </c>
      <c r="K30" s="3">
        <v>145201.2890753778</v>
      </c>
      <c r="L30" s="3">
        <v>132827.82556936829</v>
      </c>
      <c r="M30" s="3">
        <v>131964.68126869036</v>
      </c>
      <c r="N30" s="3">
        <v>115844.80654981776</v>
      </c>
      <c r="O30" s="3">
        <v>115017.02576914601</v>
      </c>
      <c r="P30" s="3">
        <v>116844.66375470748</v>
      </c>
      <c r="Q30" s="3">
        <v>102504.68224111988</v>
      </c>
      <c r="R30" s="3">
        <v>105397.87342897634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236.61545991782401</v>
      </c>
      <c r="H31" s="2">
        <v>13.881867828457827</v>
      </c>
      <c r="I31" s="2">
        <v>72.125265383424008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236.61545991782401</v>
      </c>
      <c r="H32" s="1">
        <v>13.881867828457827</v>
      </c>
      <c r="I32" s="1">
        <v>72.125265383424008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22949.029202904385</v>
      </c>
      <c r="D34" s="2">
        <v>22554.208448768983</v>
      </c>
      <c r="E34" s="2">
        <v>22072.297150952283</v>
      </c>
      <c r="F34" s="2">
        <v>22346.910330211052</v>
      </c>
      <c r="G34" s="2">
        <v>22436.627652895295</v>
      </c>
      <c r="H34" s="2">
        <v>22441.908592070133</v>
      </c>
      <c r="I34" s="2">
        <v>20749.633232645498</v>
      </c>
      <c r="J34" s="2">
        <v>19545.58998928067</v>
      </c>
      <c r="K34" s="2">
        <v>19626.728565770329</v>
      </c>
      <c r="L34" s="2">
        <v>18995.826923617504</v>
      </c>
      <c r="M34" s="2">
        <v>19464.430132611531</v>
      </c>
      <c r="N34" s="2">
        <v>17422.081006268472</v>
      </c>
      <c r="O34" s="2">
        <v>16714.85642341966</v>
      </c>
      <c r="P34" s="2">
        <v>16934.976356468054</v>
      </c>
      <c r="Q34" s="2">
        <v>15347.854650868778</v>
      </c>
      <c r="R34" s="2">
        <v>14850.964572506151</v>
      </c>
    </row>
    <row r="35" spans="1:18" ht="11.25" customHeight="1" x14ac:dyDescent="0.25">
      <c r="A35" s="59" t="s">
        <v>145</v>
      </c>
      <c r="B35" s="60" t="s">
        <v>146</v>
      </c>
      <c r="C35" s="2">
        <v>445.49715703934902</v>
      </c>
      <c r="D35" s="2">
        <v>442.73987534700393</v>
      </c>
      <c r="E35" s="2">
        <v>442.53900779735267</v>
      </c>
      <c r="F35" s="2">
        <v>432.09943698952873</v>
      </c>
      <c r="G35" s="2">
        <v>493.19143223010923</v>
      </c>
      <c r="H35" s="2">
        <v>499.25413817018034</v>
      </c>
      <c r="I35" s="2">
        <v>498.93247806493395</v>
      </c>
      <c r="J35" s="2">
        <v>496.02618023943643</v>
      </c>
      <c r="K35" s="2">
        <v>496.16086565984176</v>
      </c>
      <c r="L35" s="2">
        <v>463.06710268711691</v>
      </c>
      <c r="M35" s="2">
        <v>459.96262106637857</v>
      </c>
      <c r="N35" s="2">
        <v>453.87179151305457</v>
      </c>
      <c r="O35" s="2">
        <v>453.93688063696607</v>
      </c>
      <c r="P35" s="2">
        <v>450.88655721173797</v>
      </c>
      <c r="Q35" s="2">
        <v>450.88982928606083</v>
      </c>
      <c r="R35" s="2">
        <v>439.0846636946153</v>
      </c>
    </row>
    <row r="36" spans="1:18" ht="11.25" customHeight="1" x14ac:dyDescent="0.25">
      <c r="A36" s="66" t="s">
        <v>45</v>
      </c>
      <c r="B36" s="62" t="s">
        <v>46</v>
      </c>
      <c r="C36" s="1">
        <v>445.49715703934902</v>
      </c>
      <c r="D36" s="1">
        <v>442.73987534700393</v>
      </c>
      <c r="E36" s="1">
        <v>442.53900779735267</v>
      </c>
      <c r="F36" s="1">
        <v>432.09943698952873</v>
      </c>
      <c r="G36" s="1">
        <v>493.19143223010923</v>
      </c>
      <c r="H36" s="1">
        <v>499.25413817018034</v>
      </c>
      <c r="I36" s="1">
        <v>498.93247806493395</v>
      </c>
      <c r="J36" s="1">
        <v>496.02618023943643</v>
      </c>
      <c r="K36" s="1">
        <v>496.16086565984176</v>
      </c>
      <c r="L36" s="1">
        <v>463.06710268711691</v>
      </c>
      <c r="M36" s="1">
        <v>459.96262106637857</v>
      </c>
      <c r="N36" s="1">
        <v>453.87179151305457</v>
      </c>
      <c r="O36" s="1">
        <v>453.93688063696607</v>
      </c>
      <c r="P36" s="1">
        <v>450.88655721173797</v>
      </c>
      <c r="Q36" s="1">
        <v>450.88982928606083</v>
      </c>
      <c r="R36" s="1">
        <v>439.0846636946153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10312.580997163341</v>
      </c>
      <c r="D38" s="2">
        <v>10980.255218954797</v>
      </c>
      <c r="E38" s="2">
        <v>9921.3651706386609</v>
      </c>
      <c r="F38" s="2">
        <v>10075.103919214562</v>
      </c>
      <c r="G38" s="2">
        <v>10990.578442191265</v>
      </c>
      <c r="H38" s="2">
        <v>10650.24466535361</v>
      </c>
      <c r="I38" s="2">
        <v>11121.083804980119</v>
      </c>
      <c r="J38" s="2">
        <v>10084.996698338522</v>
      </c>
      <c r="K38" s="2">
        <v>10704.858647153582</v>
      </c>
      <c r="L38" s="2">
        <v>11228.46457455641</v>
      </c>
      <c r="M38" s="2">
        <v>12029.49247946391</v>
      </c>
      <c r="N38" s="2">
        <v>9381.8564437224632</v>
      </c>
      <c r="O38" s="2">
        <v>9238.0019289645552</v>
      </c>
      <c r="P38" s="2">
        <v>9588.7784641533071</v>
      </c>
      <c r="Q38" s="2">
        <v>8674.5742315781499</v>
      </c>
      <c r="R38" s="2">
        <v>8939.5099795090864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3.3093533159279516</v>
      </c>
      <c r="M40" s="1">
        <v>3.1639759083954155</v>
      </c>
      <c r="N40" s="1">
        <v>6.3275060281435795</v>
      </c>
      <c r="O40" s="1">
        <v>3.1635588520079967</v>
      </c>
      <c r="P40" s="1">
        <v>6.3273720877446946</v>
      </c>
      <c r="Q40" s="1">
        <v>6.3273725212674146</v>
      </c>
      <c r="R40" s="1">
        <v>3.1635731575299859</v>
      </c>
    </row>
    <row r="41" spans="1:18" ht="11.25" customHeight="1" x14ac:dyDescent="0.25">
      <c r="A41" s="61" t="s">
        <v>49</v>
      </c>
      <c r="B41" s="62" t="s">
        <v>50</v>
      </c>
      <c r="C41" s="1">
        <v>10312.580997163341</v>
      </c>
      <c r="D41" s="1">
        <v>10980.255218954797</v>
      </c>
      <c r="E41" s="1">
        <v>9921.3651706386609</v>
      </c>
      <c r="F41" s="1">
        <v>10075.103919214562</v>
      </c>
      <c r="G41" s="1">
        <v>10990.578442191265</v>
      </c>
      <c r="H41" s="1">
        <v>10650.24466535361</v>
      </c>
      <c r="I41" s="1">
        <v>11121.083804980119</v>
      </c>
      <c r="J41" s="1">
        <v>10084.996698338522</v>
      </c>
      <c r="K41" s="1">
        <v>10704.858647153582</v>
      </c>
      <c r="L41" s="1">
        <v>11225.155221240482</v>
      </c>
      <c r="M41" s="1">
        <v>12026.328503555515</v>
      </c>
      <c r="N41" s="1">
        <v>9375.5289376943201</v>
      </c>
      <c r="O41" s="1">
        <v>9234.8383701125476</v>
      </c>
      <c r="P41" s="1">
        <v>9582.451092065563</v>
      </c>
      <c r="Q41" s="1">
        <v>8668.2468590568824</v>
      </c>
      <c r="R41" s="1">
        <v>8936.3464063515567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9.819115685532001</v>
      </c>
      <c r="E42" s="2">
        <v>0</v>
      </c>
      <c r="F42" s="2">
        <v>12.887886639312002</v>
      </c>
      <c r="G42" s="2">
        <v>45.113250058488006</v>
      </c>
      <c r="H42" s="2">
        <v>128.86160230200278</v>
      </c>
      <c r="I42" s="2">
        <v>0</v>
      </c>
      <c r="J42" s="2">
        <v>25.785655215192001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136402.32114885587</v>
      </c>
      <c r="D43" s="2">
        <v>151317.47316070882</v>
      </c>
      <c r="E43" s="2">
        <v>136714.48161892319</v>
      </c>
      <c r="F43" s="2">
        <v>137984.94293920798</v>
      </c>
      <c r="G43" s="2">
        <v>132003.05977047808</v>
      </c>
      <c r="H43" s="2">
        <v>130065.163243991</v>
      </c>
      <c r="I43" s="2">
        <v>125228.82292591053</v>
      </c>
      <c r="J43" s="2">
        <v>94074.647204219771</v>
      </c>
      <c r="K43" s="2">
        <v>111460.01839604658</v>
      </c>
      <c r="L43" s="2">
        <v>100213.21393527677</v>
      </c>
      <c r="M43" s="2">
        <v>98668.58502654839</v>
      </c>
      <c r="N43" s="2">
        <v>87576.520611677144</v>
      </c>
      <c r="O43" s="2">
        <v>88031.774835147182</v>
      </c>
      <c r="P43" s="2">
        <v>89450.002139881835</v>
      </c>
      <c r="Q43" s="2">
        <v>77765.73894533953</v>
      </c>
      <c r="R43" s="2">
        <v>80928.940514665141</v>
      </c>
    </row>
    <row r="44" spans="1:18" ht="11.25" customHeight="1" x14ac:dyDescent="0.25">
      <c r="A44" s="59" t="s">
        <v>149</v>
      </c>
      <c r="B44" s="60" t="s">
        <v>59</v>
      </c>
      <c r="C44" s="2">
        <v>3891.6562088430401</v>
      </c>
      <c r="D44" s="2">
        <v>3866.9983024262406</v>
      </c>
      <c r="E44" s="2">
        <v>3132.7920698883845</v>
      </c>
      <c r="F44" s="2">
        <v>3529.5144730694647</v>
      </c>
      <c r="G44" s="2">
        <v>2777.4550251311757</v>
      </c>
      <c r="H44" s="2">
        <v>2312.7082872586534</v>
      </c>
      <c r="I44" s="2">
        <v>2749.0568547804487</v>
      </c>
      <c r="J44" s="2">
        <v>2343.842892193752</v>
      </c>
      <c r="K44" s="2">
        <v>2535.4763027998561</v>
      </c>
      <c r="L44" s="2">
        <v>1780.3034969580006</v>
      </c>
      <c r="M44" s="2">
        <v>1179.5819866668051</v>
      </c>
      <c r="N44" s="2">
        <v>894.74290303277667</v>
      </c>
      <c r="O44" s="2">
        <v>467.50038890183265</v>
      </c>
      <c r="P44" s="2">
        <v>278.63942109507218</v>
      </c>
      <c r="Q44" s="2">
        <v>123.84319314560234</v>
      </c>
      <c r="R44" s="2">
        <v>86.687826775050169</v>
      </c>
    </row>
    <row r="45" spans="1:18" ht="11.25" customHeight="1" x14ac:dyDescent="0.25">
      <c r="A45" s="59" t="s">
        <v>150</v>
      </c>
      <c r="B45" s="60" t="s">
        <v>151</v>
      </c>
      <c r="C45" s="2">
        <v>273.87833379882693</v>
      </c>
      <c r="D45" s="2">
        <v>355.939692498</v>
      </c>
      <c r="E45" s="2">
        <v>295.53645570930001</v>
      </c>
      <c r="F45" s="2">
        <v>311.56821691628403</v>
      </c>
      <c r="G45" s="2">
        <v>192.26077105950003</v>
      </c>
      <c r="H45" s="2">
        <v>282.10599406208905</v>
      </c>
      <c r="I45" s="2">
        <v>269.91494704447206</v>
      </c>
      <c r="J45" s="2">
        <v>375.28318771912802</v>
      </c>
      <c r="K45" s="2">
        <v>378.04629794760001</v>
      </c>
      <c r="L45" s="2">
        <v>146.94953627250001</v>
      </c>
      <c r="M45" s="2">
        <v>162.629022333325</v>
      </c>
      <c r="N45" s="2">
        <v>115.73379360385917</v>
      </c>
      <c r="O45" s="2">
        <v>110.95531207582776</v>
      </c>
      <c r="P45" s="2">
        <v>141.3808158974758</v>
      </c>
      <c r="Q45" s="2">
        <v>141.78139090175537</v>
      </c>
      <c r="R45" s="2">
        <v>152.68587182631563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273.87833379882693</v>
      </c>
      <c r="D49" s="1">
        <v>355.939692498</v>
      </c>
      <c r="E49" s="1">
        <v>295.53645570930001</v>
      </c>
      <c r="F49" s="1">
        <v>305.73692297460002</v>
      </c>
      <c r="G49" s="1">
        <v>192.26077105950003</v>
      </c>
      <c r="H49" s="1">
        <v>262.7542300207549</v>
      </c>
      <c r="I49" s="1">
        <v>186.15439443510002</v>
      </c>
      <c r="J49" s="1">
        <v>210.78233375940002</v>
      </c>
      <c r="K49" s="1">
        <v>178.1741568555</v>
      </c>
      <c r="L49" s="1">
        <v>146.94953627250001</v>
      </c>
      <c r="M49" s="1">
        <v>162.629022333325</v>
      </c>
      <c r="N49" s="1">
        <v>115.73379360385917</v>
      </c>
      <c r="O49" s="1">
        <v>110.95531207582776</v>
      </c>
      <c r="P49" s="1">
        <v>141.3808158974758</v>
      </c>
      <c r="Q49" s="1">
        <v>141.78139090175537</v>
      </c>
      <c r="R49" s="1">
        <v>152.68587182631563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5.8312939416840006</v>
      </c>
      <c r="G51" s="1">
        <v>0</v>
      </c>
      <c r="H51" s="1">
        <v>19.351764041334125</v>
      </c>
      <c r="I51" s="1">
        <v>83.760552609372027</v>
      </c>
      <c r="J51" s="1">
        <v>164.500853959728</v>
      </c>
      <c r="K51" s="1">
        <v>199.87214109210004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255493.01208219712</v>
      </c>
      <c r="D52" s="80">
        <v>267348.51358149317</v>
      </c>
      <c r="E52" s="80">
        <v>265961.61706010712</v>
      </c>
      <c r="F52" s="80">
        <v>277164.45734914555</v>
      </c>
      <c r="G52" s="80">
        <v>281984.04222594795</v>
      </c>
      <c r="H52" s="80">
        <v>277917.20664747426</v>
      </c>
      <c r="I52" s="80">
        <v>270346.73734024941</v>
      </c>
      <c r="J52" s="80">
        <v>251578.03627576592</v>
      </c>
      <c r="K52" s="80">
        <v>261224.60474331377</v>
      </c>
      <c r="L52" s="80">
        <v>260348.52860386748</v>
      </c>
      <c r="M52" s="80">
        <v>286452.62290227291</v>
      </c>
      <c r="N52" s="80">
        <v>238896.8108092914</v>
      </c>
      <c r="O52" s="80">
        <v>258394.85462825318</v>
      </c>
      <c r="P52" s="80">
        <v>260872.10007402988</v>
      </c>
      <c r="Q52" s="80">
        <v>214654.0380897898</v>
      </c>
      <c r="R52" s="80">
        <v>228855.46686943332</v>
      </c>
    </row>
    <row r="53" spans="1:18" ht="11.25" customHeight="1" x14ac:dyDescent="0.25">
      <c r="A53" s="56" t="s">
        <v>74</v>
      </c>
      <c r="B53" s="57" t="s">
        <v>75</v>
      </c>
      <c r="C53" s="3">
        <v>255238.1057812013</v>
      </c>
      <c r="D53" s="3">
        <v>267190.02542584762</v>
      </c>
      <c r="E53" s="3">
        <v>265814.05281195522</v>
      </c>
      <c r="F53" s="3">
        <v>277028.50608006999</v>
      </c>
      <c r="G53" s="3">
        <v>281851.11546954018</v>
      </c>
      <c r="H53" s="3">
        <v>277783.87873786443</v>
      </c>
      <c r="I53" s="3">
        <v>270221.33036469348</v>
      </c>
      <c r="J53" s="3">
        <v>251478.78788366576</v>
      </c>
      <c r="K53" s="3">
        <v>261133.79755245871</v>
      </c>
      <c r="L53" s="3">
        <v>260264.95599541219</v>
      </c>
      <c r="M53" s="3">
        <v>286406.28944726934</v>
      </c>
      <c r="N53" s="3">
        <v>238863.52687336117</v>
      </c>
      <c r="O53" s="3">
        <v>258368.0331033252</v>
      </c>
      <c r="P53" s="3">
        <v>260844.45107106573</v>
      </c>
      <c r="Q53" s="3">
        <v>214628.39537606091</v>
      </c>
      <c r="R53" s="3">
        <v>228835.33613053203</v>
      </c>
    </row>
    <row r="54" spans="1:18" ht="11.25" customHeight="1" x14ac:dyDescent="0.25">
      <c r="A54" s="56" t="s">
        <v>152</v>
      </c>
      <c r="B54" s="57" t="s">
        <v>153</v>
      </c>
      <c r="C54" s="3">
        <v>254.9063009958075</v>
      </c>
      <c r="D54" s="3">
        <v>158.48815564555198</v>
      </c>
      <c r="E54" s="3">
        <v>147.56424815188799</v>
      </c>
      <c r="F54" s="3">
        <v>135.95126907556801</v>
      </c>
      <c r="G54" s="3">
        <v>132.926756407776</v>
      </c>
      <c r="H54" s="3">
        <v>133.32790960982857</v>
      </c>
      <c r="I54" s="3">
        <v>125.40697555593599</v>
      </c>
      <c r="J54" s="3">
        <v>99.248392100160004</v>
      </c>
      <c r="K54" s="3">
        <v>90.807190855055978</v>
      </c>
      <c r="L54" s="3">
        <v>83.572608455280005</v>
      </c>
      <c r="M54" s="3">
        <v>46.333455003572361</v>
      </c>
      <c r="N54" s="3">
        <v>33.283935930219521</v>
      </c>
      <c r="O54" s="3">
        <v>26.82152492797346</v>
      </c>
      <c r="P54" s="3">
        <v>27.649002964130069</v>
      </c>
      <c r="Q54" s="3">
        <v>25.642713728886335</v>
      </c>
      <c r="R54" s="3">
        <v>20.130738901295096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254.9063009958075</v>
      </c>
      <c r="D57" s="2">
        <v>158.48815564555198</v>
      </c>
      <c r="E57" s="2">
        <v>147.56424815188799</v>
      </c>
      <c r="F57" s="2">
        <v>135.95126907556801</v>
      </c>
      <c r="G57" s="2">
        <v>132.926756407776</v>
      </c>
      <c r="H57" s="2">
        <v>133.32790960982857</v>
      </c>
      <c r="I57" s="2">
        <v>125.40697555593599</v>
      </c>
      <c r="J57" s="2">
        <v>99.248392100160004</v>
      </c>
      <c r="K57" s="2">
        <v>90.807190855055978</v>
      </c>
      <c r="L57" s="2">
        <v>83.572608455280005</v>
      </c>
      <c r="M57" s="2">
        <v>46.333455003572361</v>
      </c>
      <c r="N57" s="2">
        <v>33.283935930219521</v>
      </c>
      <c r="O57" s="2">
        <v>26.82152492797346</v>
      </c>
      <c r="P57" s="2">
        <v>27.649002964130069</v>
      </c>
      <c r="Q57" s="2">
        <v>25.642713728886335</v>
      </c>
      <c r="R57" s="2">
        <v>20.130738901295096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23.035811992956013</v>
      </c>
      <c r="E59" s="80">
        <v>23.035965564780007</v>
      </c>
      <c r="F59" s="80">
        <v>23.03588877886801</v>
      </c>
      <c r="G59" s="80">
        <v>23.03565842113202</v>
      </c>
      <c r="H59" s="80">
        <v>23.200088831820729</v>
      </c>
      <c r="I59" s="80">
        <v>23.088371949720003</v>
      </c>
      <c r="J59" s="80">
        <v>23.088410342676013</v>
      </c>
      <c r="K59" s="80">
        <v>16.125079912955997</v>
      </c>
      <c r="L59" s="80">
        <v>15.759271828188002</v>
      </c>
      <c r="M59" s="80">
        <v>21.182710547135855</v>
      </c>
      <c r="N59" s="80">
        <v>20.999300000000012</v>
      </c>
      <c r="O59" s="80">
        <v>22.007976929861108</v>
      </c>
      <c r="P59" s="80">
        <v>28.702169417066834</v>
      </c>
      <c r="Q59" s="80">
        <v>28.151898213551256</v>
      </c>
      <c r="R59" s="80">
        <v>24.850687238155619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23.035811992956013</v>
      </c>
      <c r="E61" s="3">
        <v>23.035965564780007</v>
      </c>
      <c r="F61" s="3">
        <v>23.03588877886801</v>
      </c>
      <c r="G61" s="3">
        <v>23.03565842113202</v>
      </c>
      <c r="H61" s="3">
        <v>23.200088831820729</v>
      </c>
      <c r="I61" s="3">
        <v>23.088371949720003</v>
      </c>
      <c r="J61" s="3">
        <v>23.088410342676013</v>
      </c>
      <c r="K61" s="3">
        <v>16.125079912955997</v>
      </c>
      <c r="L61" s="3">
        <v>15.759271828188002</v>
      </c>
      <c r="M61" s="3">
        <v>21.182710547135855</v>
      </c>
      <c r="N61" s="3">
        <v>20.999300000000012</v>
      </c>
      <c r="O61" s="3">
        <v>22.007976929861108</v>
      </c>
      <c r="P61" s="3">
        <v>28.702169417066834</v>
      </c>
      <c r="Q61" s="3">
        <v>28.151898213551256</v>
      </c>
      <c r="R61" s="3">
        <v>24.850687238155619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138609.6045262884</v>
      </c>
      <c r="D64" s="82">
        <v>140001.93958764672</v>
      </c>
      <c r="E64" s="82">
        <v>141325.09898398706</v>
      </c>
      <c r="F64" s="82">
        <v>155490.4069091914</v>
      </c>
      <c r="G64" s="82">
        <v>151442.58167103026</v>
      </c>
      <c r="H64" s="82">
        <v>160562.09731439798</v>
      </c>
      <c r="I64" s="82">
        <v>163443.06566272391</v>
      </c>
      <c r="J64" s="82">
        <v>172298.62337481108</v>
      </c>
      <c r="K64" s="82">
        <v>187185.62822465989</v>
      </c>
      <c r="L64" s="82">
        <v>193449.60962281364</v>
      </c>
      <c r="M64" s="82">
        <v>207579.58122574235</v>
      </c>
      <c r="N64" s="82">
        <v>185992.88198953334</v>
      </c>
      <c r="O64" s="82">
        <v>206508.94325486384</v>
      </c>
      <c r="P64" s="82">
        <v>210140.80762778234</v>
      </c>
      <c r="Q64" s="82">
        <v>188622.24743965449</v>
      </c>
      <c r="R64" s="82">
        <v>198166.86553878072</v>
      </c>
    </row>
    <row r="65" spans="1:18" ht="11.25" customHeight="1" x14ac:dyDescent="0.25">
      <c r="A65" s="72" t="s">
        <v>350</v>
      </c>
      <c r="B65" s="73" t="s">
        <v>83</v>
      </c>
      <c r="C65" s="83">
        <v>138234.65636036254</v>
      </c>
      <c r="D65" s="83">
        <v>139633.24718621373</v>
      </c>
      <c r="E65" s="83">
        <v>140991.60694445568</v>
      </c>
      <c r="F65" s="83">
        <v>155166.75034447107</v>
      </c>
      <c r="G65" s="83">
        <v>151115.5441028621</v>
      </c>
      <c r="H65" s="83">
        <v>160235.52592002432</v>
      </c>
      <c r="I65" s="83">
        <v>162985.36917765308</v>
      </c>
      <c r="J65" s="83">
        <v>171622.55138898233</v>
      </c>
      <c r="K65" s="83">
        <v>186569.64665672256</v>
      </c>
      <c r="L65" s="83">
        <v>192543.55473782012</v>
      </c>
      <c r="M65" s="83">
        <v>206666.11860747103</v>
      </c>
      <c r="N65" s="83">
        <v>185200.15562425717</v>
      </c>
      <c r="O65" s="83">
        <v>205681.56379709105</v>
      </c>
      <c r="P65" s="83">
        <v>209311.84811989393</v>
      </c>
      <c r="Q65" s="83">
        <v>187794.98199180444</v>
      </c>
      <c r="R65" s="83">
        <v>197309.85109822426</v>
      </c>
    </row>
    <row r="66" spans="1:18" ht="11.25" customHeight="1" x14ac:dyDescent="0.25">
      <c r="A66" s="72" t="s">
        <v>88</v>
      </c>
      <c r="B66" s="73" t="s">
        <v>89</v>
      </c>
      <c r="C66" s="83">
        <v>374.94816592586045</v>
      </c>
      <c r="D66" s="83">
        <v>326.41660711295998</v>
      </c>
      <c r="E66" s="83">
        <v>291.21536598336002</v>
      </c>
      <c r="F66" s="83">
        <v>281.54882855232</v>
      </c>
      <c r="G66" s="83">
        <v>284.76206692415997</v>
      </c>
      <c r="H66" s="83">
        <v>284.36955880411313</v>
      </c>
      <c r="I66" s="83">
        <v>302.77812858047997</v>
      </c>
      <c r="J66" s="83">
        <v>518.18115758976001</v>
      </c>
      <c r="K66" s="83">
        <v>447.17559526079998</v>
      </c>
      <c r="L66" s="83">
        <v>692.22023712576004</v>
      </c>
      <c r="M66" s="83">
        <v>678.70920641586997</v>
      </c>
      <c r="N66" s="83">
        <v>694.37481680597512</v>
      </c>
      <c r="O66" s="83">
        <v>693.69070924653272</v>
      </c>
      <c r="P66" s="83">
        <v>702.55497404220671</v>
      </c>
      <c r="Q66" s="83">
        <v>691.92449888621695</v>
      </c>
      <c r="R66" s="83">
        <v>705.43745396650047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133.72726411044005</v>
      </c>
      <c r="L67" s="83">
        <v>151.04816297625604</v>
      </c>
      <c r="M67" s="83">
        <v>150.91377494983769</v>
      </c>
      <c r="N67" s="83">
        <v>30.193797943565013</v>
      </c>
      <c r="O67" s="83">
        <v>69.942767108231791</v>
      </c>
      <c r="P67" s="83">
        <v>82.0089799391491</v>
      </c>
      <c r="Q67" s="83">
        <v>100.40786496433516</v>
      </c>
      <c r="R67" s="83">
        <v>120.88425457568195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42.275794320000003</v>
      </c>
      <c r="E68" s="83">
        <v>42.276673548000005</v>
      </c>
      <c r="F68" s="83">
        <v>42.107736167999995</v>
      </c>
      <c r="G68" s="83">
        <v>42.275501243999997</v>
      </c>
      <c r="H68" s="83">
        <v>42.201835569538574</v>
      </c>
      <c r="I68" s="83">
        <v>42.280483535999998</v>
      </c>
      <c r="J68" s="83">
        <v>42.286596263999989</v>
      </c>
      <c r="K68" s="83">
        <v>29.339168471999997</v>
      </c>
      <c r="L68" s="83">
        <v>30.139475292000004</v>
      </c>
      <c r="M68" s="83">
        <v>35.797445891395967</v>
      </c>
      <c r="N68" s="83">
        <v>31.700295692405192</v>
      </c>
      <c r="O68" s="83">
        <v>29.900246262709349</v>
      </c>
      <c r="P68" s="83">
        <v>34.899791974580239</v>
      </c>
      <c r="Q68" s="83">
        <v>30.699993748133995</v>
      </c>
      <c r="R68" s="83">
        <v>27.099987024620731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112.63787295436798</v>
      </c>
      <c r="J69" s="83">
        <v>115.60423197499199</v>
      </c>
      <c r="K69" s="83">
        <v>5.7395400940800005</v>
      </c>
      <c r="L69" s="83">
        <v>32.647009599503996</v>
      </c>
      <c r="M69" s="83">
        <v>48.042191014205052</v>
      </c>
      <c r="N69" s="83">
        <v>36.457454834256431</v>
      </c>
      <c r="O69" s="83">
        <v>33.845735155348564</v>
      </c>
      <c r="P69" s="83">
        <v>9.4957619324794962</v>
      </c>
      <c r="Q69" s="83">
        <v>4.2330902513572077</v>
      </c>
      <c r="R69" s="83">
        <v>3.5927449896675574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112.63787295436798</v>
      </c>
      <c r="J71" s="84">
        <v>115.60423197499199</v>
      </c>
      <c r="K71" s="84">
        <v>5.4073039488480008</v>
      </c>
      <c r="L71" s="84">
        <v>5.6319351472799992</v>
      </c>
      <c r="M71" s="84">
        <v>4.3419839999999876</v>
      </c>
      <c r="N71" s="84">
        <v>0.63730745480938622</v>
      </c>
      <c r="O71" s="84">
        <v>19.963390201273516</v>
      </c>
      <c r="P71" s="84">
        <v>8.6201643756368664</v>
      </c>
      <c r="Q71" s="84">
        <v>3.2393246868691801</v>
      </c>
      <c r="R71" s="84">
        <v>3.1151658823897899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0.3322361452319994</v>
      </c>
      <c r="L73" s="84">
        <v>27.015074452223999</v>
      </c>
      <c r="M73" s="84">
        <v>43.700207014205063</v>
      </c>
      <c r="N73" s="84">
        <v>35.820147379447043</v>
      </c>
      <c r="O73" s="84">
        <v>13.882344954075045</v>
      </c>
      <c r="P73" s="84">
        <v>0.87559755684262963</v>
      </c>
      <c r="Q73" s="84">
        <v>0.99376556448802733</v>
      </c>
      <c r="R73" s="84">
        <v>0.47757910727776753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265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371512.29223836213</v>
      </c>
      <c r="D2" s="79">
        <v>398303.01845319872</v>
      </c>
      <c r="E2" s="79">
        <v>379315.56669162272</v>
      </c>
      <c r="F2" s="79">
        <v>388902.76837159391</v>
      </c>
      <c r="G2" s="79">
        <v>385677.73142371466</v>
      </c>
      <c r="H2" s="79">
        <v>378252.87524789246</v>
      </c>
      <c r="I2" s="79">
        <v>369789.86849083973</v>
      </c>
      <c r="J2" s="79">
        <v>315870.24035138736</v>
      </c>
      <c r="K2" s="79">
        <v>344899.39931727038</v>
      </c>
      <c r="L2" s="79">
        <v>331372.54231268377</v>
      </c>
      <c r="M2" s="79">
        <v>361250.17785457487</v>
      </c>
      <c r="N2" s="79">
        <v>294059.67588084209</v>
      </c>
      <c r="O2" s="79">
        <v>312536.7849881294</v>
      </c>
      <c r="P2" s="79">
        <v>315952.95123881864</v>
      </c>
      <c r="Q2" s="79">
        <v>253171.53373061115</v>
      </c>
      <c r="R2" s="79">
        <v>270205.23816004657</v>
      </c>
    </row>
    <row r="3" spans="1:18" ht="11.25" customHeight="1" x14ac:dyDescent="0.25">
      <c r="A3" s="53" t="s">
        <v>2</v>
      </c>
      <c r="B3" s="54" t="s">
        <v>3</v>
      </c>
      <c r="C3" s="80">
        <v>36537.396589442353</v>
      </c>
      <c r="D3" s="80">
        <v>37342.666749367316</v>
      </c>
      <c r="E3" s="80">
        <v>37307.468219577364</v>
      </c>
      <c r="F3" s="80">
        <v>35306.335137427908</v>
      </c>
      <c r="G3" s="80">
        <v>34294.195949111578</v>
      </c>
      <c r="H3" s="80">
        <v>34011.515321346073</v>
      </c>
      <c r="I3" s="80">
        <v>37078.711863748031</v>
      </c>
      <c r="J3" s="80">
        <v>32973.697342135492</v>
      </c>
      <c r="K3" s="80">
        <v>35016.77413161072</v>
      </c>
      <c r="L3" s="80">
        <v>34738.05147318646</v>
      </c>
      <c r="M3" s="80">
        <v>41125.139671568963</v>
      </c>
      <c r="N3" s="80">
        <v>35210.319022096453</v>
      </c>
      <c r="O3" s="80">
        <v>35992.61016287846</v>
      </c>
      <c r="P3" s="80">
        <v>34692.401872666655</v>
      </c>
      <c r="Q3" s="80">
        <v>30185.036920370338</v>
      </c>
      <c r="R3" s="80">
        <v>29806.171313599309</v>
      </c>
    </row>
    <row r="4" spans="1:18" ht="11.25" customHeight="1" x14ac:dyDescent="0.25">
      <c r="A4" s="56" t="s">
        <v>125</v>
      </c>
      <c r="B4" s="57" t="s">
        <v>126</v>
      </c>
      <c r="C4" s="3">
        <v>27673.037705370276</v>
      </c>
      <c r="D4" s="3">
        <v>29004.860934577118</v>
      </c>
      <c r="E4" s="3">
        <v>28985.015275618734</v>
      </c>
      <c r="F4" s="3">
        <v>27479.982173063239</v>
      </c>
      <c r="G4" s="3">
        <v>27078.472431220187</v>
      </c>
      <c r="H4" s="3">
        <v>27644.292883526523</v>
      </c>
      <c r="I4" s="3">
        <v>30102.90675983439</v>
      </c>
      <c r="J4" s="3">
        <v>27553.397418574925</v>
      </c>
      <c r="K4" s="3">
        <v>29035.098161530903</v>
      </c>
      <c r="L4" s="3">
        <v>28563.031788578475</v>
      </c>
      <c r="M4" s="3">
        <v>34069.361432046964</v>
      </c>
      <c r="N4" s="3">
        <v>28489.473307537155</v>
      </c>
      <c r="O4" s="3">
        <v>29438.831826888876</v>
      </c>
      <c r="P4" s="3">
        <v>27907.125770678085</v>
      </c>
      <c r="Q4" s="3">
        <v>24843.084180203212</v>
      </c>
      <c r="R4" s="3">
        <v>24545.671879347094</v>
      </c>
    </row>
    <row r="5" spans="1:18" ht="11.25" customHeight="1" x14ac:dyDescent="0.25">
      <c r="A5" s="59" t="s">
        <v>127</v>
      </c>
      <c r="B5" s="60" t="s">
        <v>128</v>
      </c>
      <c r="C5" s="2">
        <v>22131.404946054197</v>
      </c>
      <c r="D5" s="2">
        <v>23980.850342701327</v>
      </c>
      <c r="E5" s="2">
        <v>24753.465445529138</v>
      </c>
      <c r="F5" s="2">
        <v>24025.992223614656</v>
      </c>
      <c r="G5" s="2">
        <v>24374.042753407815</v>
      </c>
      <c r="H5" s="2">
        <v>25664.561806545771</v>
      </c>
      <c r="I5" s="2">
        <v>28257.385222353285</v>
      </c>
      <c r="J5" s="2">
        <v>25975.633522413929</v>
      </c>
      <c r="K5" s="2">
        <v>27412.362068002691</v>
      </c>
      <c r="L5" s="2">
        <v>26719.90992418275</v>
      </c>
      <c r="M5" s="2">
        <v>31267.361892470199</v>
      </c>
      <c r="N5" s="2">
        <v>26153.467787225651</v>
      </c>
      <c r="O5" s="2">
        <v>27595.703970564904</v>
      </c>
      <c r="P5" s="2">
        <v>25953.9823403917</v>
      </c>
      <c r="Q5" s="2">
        <v>23214.804306018403</v>
      </c>
      <c r="R5" s="2">
        <v>22934.649492551333</v>
      </c>
    </row>
    <row r="6" spans="1:18" ht="11.25" customHeight="1" x14ac:dyDescent="0.25">
      <c r="A6" s="61" t="s">
        <v>4</v>
      </c>
      <c r="B6" s="62" t="s">
        <v>5</v>
      </c>
      <c r="C6" s="1">
        <v>144.48757450409235</v>
      </c>
      <c r="D6" s="1">
        <v>155.86717463802631</v>
      </c>
      <c r="E6" s="1">
        <v>835.34255936443139</v>
      </c>
      <c r="F6" s="1">
        <v>875.3995635638222</v>
      </c>
      <c r="G6" s="1">
        <v>1233.8550371748368</v>
      </c>
      <c r="H6" s="1">
        <v>1270.8224813019042</v>
      </c>
      <c r="I6" s="1">
        <v>1414.971811418206</v>
      </c>
      <c r="J6" s="1">
        <v>1272.1638955127644</v>
      </c>
      <c r="K6" s="1">
        <v>1444.7471950953518</v>
      </c>
      <c r="L6" s="1">
        <v>1432.477125731745</v>
      </c>
      <c r="M6" s="1">
        <v>1372.4362146503593</v>
      </c>
      <c r="N6" s="1">
        <v>1137.7850558180392</v>
      </c>
      <c r="O6" s="1">
        <v>1055.6980415595265</v>
      </c>
      <c r="P6" s="1">
        <v>1120.1565972247195</v>
      </c>
      <c r="Q6" s="1">
        <v>900.89724115805211</v>
      </c>
      <c r="R6" s="1">
        <v>914.15814884441158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7.9215048142716729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21530.459050316727</v>
      </c>
      <c r="D8" s="1">
        <v>23384.576150337085</v>
      </c>
      <c r="E8" s="1">
        <v>23425.437581218037</v>
      </c>
      <c r="F8" s="1">
        <v>22602.054939936796</v>
      </c>
      <c r="G8" s="1">
        <v>22614.155478574216</v>
      </c>
      <c r="H8" s="1">
        <v>23781.589566445713</v>
      </c>
      <c r="I8" s="1">
        <v>26226.459090491931</v>
      </c>
      <c r="J8" s="1">
        <v>24272.631456987867</v>
      </c>
      <c r="K8" s="1">
        <v>25281.567656832227</v>
      </c>
      <c r="L8" s="1">
        <v>24924.747895467361</v>
      </c>
      <c r="M8" s="1">
        <v>29488.67204441244</v>
      </c>
      <c r="N8" s="1">
        <v>24739.482314524575</v>
      </c>
      <c r="O8" s="1">
        <v>26323.387498896263</v>
      </c>
      <c r="P8" s="1">
        <v>24708.325519170001</v>
      </c>
      <c r="Q8" s="1">
        <v>22118.536849460761</v>
      </c>
      <c r="R8" s="1">
        <v>21841.435720865502</v>
      </c>
    </row>
    <row r="9" spans="1:18" ht="11.25" customHeight="1" x14ac:dyDescent="0.25">
      <c r="A9" s="61" t="s">
        <v>10</v>
      </c>
      <c r="B9" s="62" t="s">
        <v>11</v>
      </c>
      <c r="C9" s="1">
        <v>456.4583212333788</v>
      </c>
      <c r="D9" s="1">
        <v>440.40701772621469</v>
      </c>
      <c r="E9" s="1">
        <v>484.76380013239765</v>
      </c>
      <c r="F9" s="1">
        <v>548.53772011403578</v>
      </c>
      <c r="G9" s="1">
        <v>526.03223765876351</v>
      </c>
      <c r="H9" s="1">
        <v>612.14975879815404</v>
      </c>
      <c r="I9" s="1">
        <v>615.95432044314623</v>
      </c>
      <c r="J9" s="1">
        <v>430.83816991330036</v>
      </c>
      <c r="K9" s="1">
        <v>686.04721607511306</v>
      </c>
      <c r="L9" s="1">
        <v>362.68490298364577</v>
      </c>
      <c r="M9" s="1">
        <v>406.25363340739887</v>
      </c>
      <c r="N9" s="1">
        <v>276.20041688303354</v>
      </c>
      <c r="O9" s="1">
        <v>216.61843010911144</v>
      </c>
      <c r="P9" s="1">
        <v>125.50022399697876</v>
      </c>
      <c r="Q9" s="1">
        <v>195.37021539959008</v>
      </c>
      <c r="R9" s="1">
        <v>179.05562284141894</v>
      </c>
    </row>
    <row r="10" spans="1:18" ht="11.25" customHeight="1" x14ac:dyDescent="0.25">
      <c r="A10" s="59" t="s">
        <v>12</v>
      </c>
      <c r="B10" s="60" t="s">
        <v>13</v>
      </c>
      <c r="C10" s="2">
        <v>2338.2674552341896</v>
      </c>
      <c r="D10" s="2">
        <v>1959.7822527404655</v>
      </c>
      <c r="E10" s="2">
        <v>1840.5469719162654</v>
      </c>
      <c r="F10" s="2">
        <v>1384.5376666369853</v>
      </c>
      <c r="G10" s="2">
        <v>1149.1473333219662</v>
      </c>
      <c r="H10" s="2">
        <v>1077.1129177131497</v>
      </c>
      <c r="I10" s="2">
        <v>1069.2496752632328</v>
      </c>
      <c r="J10" s="2">
        <v>994.14021143543619</v>
      </c>
      <c r="K10" s="2">
        <v>1135.776742885407</v>
      </c>
      <c r="L10" s="2">
        <v>1025.468497948008</v>
      </c>
      <c r="M10" s="2">
        <v>1860.9327151263165</v>
      </c>
      <c r="N10" s="2">
        <v>1417.4211630676587</v>
      </c>
      <c r="O10" s="2">
        <v>1064.3924698398357</v>
      </c>
      <c r="P10" s="2">
        <v>1211.3918719797171</v>
      </c>
      <c r="Q10" s="2">
        <v>936.4760788475437</v>
      </c>
      <c r="R10" s="2">
        <v>1013.7773422735065</v>
      </c>
    </row>
    <row r="11" spans="1:18" ht="11.25" customHeight="1" x14ac:dyDescent="0.25">
      <c r="A11" s="59" t="s">
        <v>129</v>
      </c>
      <c r="B11" s="60" t="s">
        <v>130</v>
      </c>
      <c r="C11" s="2">
        <v>3203.3653040818899</v>
      </c>
      <c r="D11" s="2">
        <v>3064.2283391353253</v>
      </c>
      <c r="E11" s="2">
        <v>2391.0028581733327</v>
      </c>
      <c r="F11" s="2">
        <v>2069.4522828115987</v>
      </c>
      <c r="G11" s="2">
        <v>1555.2823444904061</v>
      </c>
      <c r="H11" s="2">
        <v>902.61815926760266</v>
      </c>
      <c r="I11" s="2">
        <v>776.27186221787213</v>
      </c>
      <c r="J11" s="2">
        <v>583.62368472555943</v>
      </c>
      <c r="K11" s="2">
        <v>486.95935064280764</v>
      </c>
      <c r="L11" s="2">
        <v>817.65336644771639</v>
      </c>
      <c r="M11" s="2">
        <v>941.0668244504493</v>
      </c>
      <c r="N11" s="2">
        <v>918.58435724384651</v>
      </c>
      <c r="O11" s="2">
        <v>778.73538648413557</v>
      </c>
      <c r="P11" s="2">
        <v>741.75155830666563</v>
      </c>
      <c r="Q11" s="2">
        <v>691.80379533726625</v>
      </c>
      <c r="R11" s="2">
        <v>597.24504452225199</v>
      </c>
    </row>
    <row r="12" spans="1:18" ht="11.25" customHeight="1" x14ac:dyDescent="0.25">
      <c r="A12" s="61" t="s">
        <v>14</v>
      </c>
      <c r="B12" s="62" t="s">
        <v>15</v>
      </c>
      <c r="C12" s="1">
        <v>3203.3653040818899</v>
      </c>
      <c r="D12" s="1">
        <v>3064.2283391353253</v>
      </c>
      <c r="E12" s="1">
        <v>2391.0028581733327</v>
      </c>
      <c r="F12" s="1">
        <v>2069.4522828115987</v>
      </c>
      <c r="G12" s="1">
        <v>1555.2823444904061</v>
      </c>
      <c r="H12" s="1">
        <v>902.61815926760266</v>
      </c>
      <c r="I12" s="1">
        <v>776.27186221787213</v>
      </c>
      <c r="J12" s="1">
        <v>583.62368472555943</v>
      </c>
      <c r="K12" s="1">
        <v>486.95935064280764</v>
      </c>
      <c r="L12" s="1">
        <v>817.65336644771639</v>
      </c>
      <c r="M12" s="1">
        <v>941.0668244504493</v>
      </c>
      <c r="N12" s="1">
        <v>918.58435724384651</v>
      </c>
      <c r="O12" s="1">
        <v>778.73538648413557</v>
      </c>
      <c r="P12" s="1">
        <v>741.75155830666563</v>
      </c>
      <c r="Q12" s="1">
        <v>691.80379533726625</v>
      </c>
      <c r="R12" s="1">
        <v>597.24504452225199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8863.4700560330202</v>
      </c>
      <c r="D15" s="3">
        <v>8337.8058147901938</v>
      </c>
      <c r="E15" s="3">
        <v>8322.4529439586258</v>
      </c>
      <c r="F15" s="3">
        <v>7826.3529643646716</v>
      </c>
      <c r="G15" s="3">
        <v>7214.9174567992623</v>
      </c>
      <c r="H15" s="3">
        <v>6367.2224378195524</v>
      </c>
      <c r="I15" s="3">
        <v>6975.805103913639</v>
      </c>
      <c r="J15" s="3">
        <v>5420.2999235605675</v>
      </c>
      <c r="K15" s="3">
        <v>5981.6759700798166</v>
      </c>
      <c r="L15" s="3">
        <v>6175.0196846079871</v>
      </c>
      <c r="M15" s="3">
        <v>7055.7782395219983</v>
      </c>
      <c r="N15" s="3">
        <v>6720.8457145593002</v>
      </c>
      <c r="O15" s="3">
        <v>6553.7783359895811</v>
      </c>
      <c r="P15" s="3">
        <v>6785.2761019885729</v>
      </c>
      <c r="Q15" s="3">
        <v>5341.9527401671239</v>
      </c>
      <c r="R15" s="3">
        <v>5260.4994342522159</v>
      </c>
    </row>
    <row r="16" spans="1:18" ht="11.25" customHeight="1" x14ac:dyDescent="0.25">
      <c r="A16" s="59" t="s">
        <v>20</v>
      </c>
      <c r="B16" s="60" t="s">
        <v>21</v>
      </c>
      <c r="C16" s="2">
        <v>3885.127602770548</v>
      </c>
      <c r="D16" s="2">
        <v>3939.0872038139319</v>
      </c>
      <c r="E16" s="2">
        <v>3732.758180936406</v>
      </c>
      <c r="F16" s="2">
        <v>3494.1134609564538</v>
      </c>
      <c r="G16" s="2">
        <v>3557.3274692136147</v>
      </c>
      <c r="H16" s="2">
        <v>2799.2041161540656</v>
      </c>
      <c r="I16" s="2">
        <v>3224.1100657547122</v>
      </c>
      <c r="J16" s="2">
        <v>2489.808688741618</v>
      </c>
      <c r="K16" s="2">
        <v>2607.5037393256648</v>
      </c>
      <c r="L16" s="2">
        <v>2712.5053968410866</v>
      </c>
      <c r="M16" s="2">
        <v>3332.7483784363685</v>
      </c>
      <c r="N16" s="2">
        <v>3469.8040744350278</v>
      </c>
      <c r="O16" s="2">
        <v>3400.7778310072154</v>
      </c>
      <c r="P16" s="2">
        <v>3550.478296969346</v>
      </c>
      <c r="Q16" s="2">
        <v>2927.5919117636972</v>
      </c>
      <c r="R16" s="2">
        <v>2884.2161437515247</v>
      </c>
    </row>
    <row r="17" spans="1:18" ht="11.25" customHeight="1" x14ac:dyDescent="0.25">
      <c r="A17" s="64" t="s">
        <v>23</v>
      </c>
      <c r="B17" s="60" t="s">
        <v>24</v>
      </c>
      <c r="C17" s="2">
        <v>793.10640866650715</v>
      </c>
      <c r="D17" s="2">
        <v>791.49722866986315</v>
      </c>
      <c r="E17" s="2">
        <v>785.90838969139543</v>
      </c>
      <c r="F17" s="2">
        <v>774.34694894326856</v>
      </c>
      <c r="G17" s="2">
        <v>771.13532519134594</v>
      </c>
      <c r="H17" s="2">
        <v>801.60286336705633</v>
      </c>
      <c r="I17" s="2">
        <v>840.09538285560711</v>
      </c>
      <c r="J17" s="2">
        <v>781.0821006148542</v>
      </c>
      <c r="K17" s="2">
        <v>716.18962012621228</v>
      </c>
      <c r="L17" s="2">
        <v>687.6041636888973</v>
      </c>
      <c r="M17" s="2">
        <v>677.67577479936017</v>
      </c>
      <c r="N17" s="2">
        <v>632.95857318884612</v>
      </c>
      <c r="O17" s="2">
        <v>488.41227472597234</v>
      </c>
      <c r="P17" s="2">
        <v>483.27032779815374</v>
      </c>
      <c r="Q17" s="2">
        <v>464.84414628199625</v>
      </c>
      <c r="R17" s="2">
        <v>458.8026643218023</v>
      </c>
    </row>
    <row r="18" spans="1:18" ht="11.25" customHeight="1" x14ac:dyDescent="0.25">
      <c r="A18" s="65" t="s">
        <v>133</v>
      </c>
      <c r="B18" s="60" t="s">
        <v>22</v>
      </c>
      <c r="C18" s="2">
        <v>3585.3327369321692</v>
      </c>
      <c r="D18" s="2">
        <v>3084.8995781839071</v>
      </c>
      <c r="E18" s="2">
        <v>3261.2512881916705</v>
      </c>
      <c r="F18" s="2">
        <v>3096.2073599396435</v>
      </c>
      <c r="G18" s="2">
        <v>2452.1862532386326</v>
      </c>
      <c r="H18" s="2">
        <v>2327.988816897875</v>
      </c>
      <c r="I18" s="2">
        <v>2471.0195198895376</v>
      </c>
      <c r="J18" s="2">
        <v>1723.4984647384956</v>
      </c>
      <c r="K18" s="2">
        <v>2118.1751591989209</v>
      </c>
      <c r="L18" s="2">
        <v>2265.3073274101466</v>
      </c>
      <c r="M18" s="2">
        <v>2597.5940271599698</v>
      </c>
      <c r="N18" s="2">
        <v>2216.1014298586952</v>
      </c>
      <c r="O18" s="2">
        <v>2227.1911219425956</v>
      </c>
      <c r="P18" s="2">
        <v>2299.0568394807647</v>
      </c>
      <c r="Q18" s="2">
        <v>1596.148123416777</v>
      </c>
      <c r="R18" s="2">
        <v>1575.0233927366733</v>
      </c>
    </row>
    <row r="19" spans="1:18" ht="11.25" customHeight="1" x14ac:dyDescent="0.25">
      <c r="A19" s="64" t="s">
        <v>25</v>
      </c>
      <c r="B19" s="60" t="s">
        <v>26</v>
      </c>
      <c r="C19" s="2">
        <v>599.90330766379736</v>
      </c>
      <c r="D19" s="2">
        <v>522.32180412249238</v>
      </c>
      <c r="E19" s="2">
        <v>542.53508513915415</v>
      </c>
      <c r="F19" s="2">
        <v>461.68519452530614</v>
      </c>
      <c r="G19" s="2">
        <v>434.26840915566879</v>
      </c>
      <c r="H19" s="2">
        <v>438.42664140055541</v>
      </c>
      <c r="I19" s="2">
        <v>440.58013541378227</v>
      </c>
      <c r="J19" s="2">
        <v>425.91066946559937</v>
      </c>
      <c r="K19" s="2">
        <v>539.80745142901844</v>
      </c>
      <c r="L19" s="2">
        <v>509.60279666785652</v>
      </c>
      <c r="M19" s="2">
        <v>447.76005912630029</v>
      </c>
      <c r="N19" s="2">
        <v>401.98163707673029</v>
      </c>
      <c r="O19" s="2">
        <v>437.39710831379762</v>
      </c>
      <c r="P19" s="2">
        <v>452.47063774030835</v>
      </c>
      <c r="Q19" s="2">
        <v>353.36855870465297</v>
      </c>
      <c r="R19" s="2">
        <v>342.45723344221585</v>
      </c>
    </row>
    <row r="20" spans="1:18" ht="11.25" customHeight="1" x14ac:dyDescent="0.25">
      <c r="A20" s="56" t="s">
        <v>27</v>
      </c>
      <c r="B20" s="57" t="s">
        <v>28</v>
      </c>
      <c r="C20" s="3">
        <v>0.88882803905790431</v>
      </c>
      <c r="D20" s="3">
        <v>0</v>
      </c>
      <c r="E20" s="3">
        <v>0</v>
      </c>
      <c r="F20" s="3">
        <v>0</v>
      </c>
      <c r="G20" s="3">
        <v>0.80606109213127686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136304.27537284963</v>
      </c>
      <c r="D21" s="80">
        <v>150946.51628227235</v>
      </c>
      <c r="E21" s="80">
        <v>135480.92006607959</v>
      </c>
      <c r="F21" s="80">
        <v>137459.06521724068</v>
      </c>
      <c r="G21" s="80">
        <v>132159.91246893807</v>
      </c>
      <c r="H21" s="80">
        <v>129466.43627641561</v>
      </c>
      <c r="I21" s="80">
        <v>125563.26429818182</v>
      </c>
      <c r="J21" s="80">
        <v>95275.674315505967</v>
      </c>
      <c r="K21" s="80">
        <v>112031.52483025748</v>
      </c>
      <c r="L21" s="80">
        <v>101126.51812050628</v>
      </c>
      <c r="M21" s="80">
        <v>100635.6578055631</v>
      </c>
      <c r="N21" s="80">
        <v>85838.549603347696</v>
      </c>
      <c r="O21" s="80">
        <v>85874.28270628101</v>
      </c>
      <c r="P21" s="80">
        <v>87198.894983913342</v>
      </c>
      <c r="Q21" s="80">
        <v>73397.070527909949</v>
      </c>
      <c r="R21" s="80">
        <v>76919.034190164966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136304.27537284963</v>
      </c>
      <c r="D30" s="3">
        <v>150946.51628227235</v>
      </c>
      <c r="E30" s="3">
        <v>135480.92006607959</v>
      </c>
      <c r="F30" s="3">
        <v>137459.06521724068</v>
      </c>
      <c r="G30" s="3">
        <v>132159.91246893807</v>
      </c>
      <c r="H30" s="3">
        <v>129466.43627641561</v>
      </c>
      <c r="I30" s="3">
        <v>125563.26429818182</v>
      </c>
      <c r="J30" s="3">
        <v>95275.674315505967</v>
      </c>
      <c r="K30" s="3">
        <v>112031.52483025748</v>
      </c>
      <c r="L30" s="3">
        <v>101126.51812050628</v>
      </c>
      <c r="M30" s="3">
        <v>100635.6578055631</v>
      </c>
      <c r="N30" s="3">
        <v>85838.549603347696</v>
      </c>
      <c r="O30" s="3">
        <v>85874.28270628101</v>
      </c>
      <c r="P30" s="3">
        <v>87198.894983913342</v>
      </c>
      <c r="Q30" s="3">
        <v>73397.070527909949</v>
      </c>
      <c r="R30" s="3">
        <v>76919.034190164966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212.42636523838422</v>
      </c>
      <c r="H31" s="2">
        <v>12.07626683509867</v>
      </c>
      <c r="I31" s="2">
        <v>61.676040120891074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212.42636523838422</v>
      </c>
      <c r="H32" s="1">
        <v>12.07626683509867</v>
      </c>
      <c r="I32" s="1">
        <v>61.676040120891074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3574.5768806726051</v>
      </c>
      <c r="D34" s="2">
        <v>3596.5741527490245</v>
      </c>
      <c r="E34" s="2">
        <v>3584.6137975973052</v>
      </c>
      <c r="F34" s="2">
        <v>3621.4215903199438</v>
      </c>
      <c r="G34" s="2">
        <v>3752.0522451458555</v>
      </c>
      <c r="H34" s="2">
        <v>3726.7138299850913</v>
      </c>
      <c r="I34" s="2">
        <v>3826.0580752879036</v>
      </c>
      <c r="J34" s="2">
        <v>3672.4596469388166</v>
      </c>
      <c r="K34" s="2">
        <v>3826.033579921861</v>
      </c>
      <c r="L34" s="2">
        <v>3798.0295805097549</v>
      </c>
      <c r="M34" s="2">
        <v>3883.9815549265691</v>
      </c>
      <c r="N34" s="2">
        <v>3308.3457410672822</v>
      </c>
      <c r="O34" s="2">
        <v>3252.956469627999</v>
      </c>
      <c r="P34" s="2">
        <v>3191.0695656216112</v>
      </c>
      <c r="Q34" s="2">
        <v>2613.2424143205958</v>
      </c>
      <c r="R34" s="2">
        <v>2582.7471290848607</v>
      </c>
    </row>
    <row r="35" spans="1:18" ht="11.25" customHeight="1" x14ac:dyDescent="0.25">
      <c r="A35" s="59" t="s">
        <v>145</v>
      </c>
      <c r="B35" s="60" t="s">
        <v>146</v>
      </c>
      <c r="C35" s="2">
        <v>391.05719463782742</v>
      </c>
      <c r="D35" s="2">
        <v>391.77339443451763</v>
      </c>
      <c r="E35" s="2">
        <v>389.360393733416</v>
      </c>
      <c r="F35" s="2">
        <v>379.11501166101988</v>
      </c>
      <c r="G35" s="2">
        <v>431.97135742628319</v>
      </c>
      <c r="H35" s="2">
        <v>436.26759961908539</v>
      </c>
      <c r="I35" s="2">
        <v>434.65051189047313</v>
      </c>
      <c r="J35" s="2">
        <v>423.44052608402734</v>
      </c>
      <c r="K35" s="2">
        <v>428.64474497315632</v>
      </c>
      <c r="L35" s="2">
        <v>397.39883832037827</v>
      </c>
      <c r="M35" s="2">
        <v>397.74832089251731</v>
      </c>
      <c r="N35" s="2">
        <v>382.95663277663454</v>
      </c>
      <c r="O35" s="2">
        <v>384.77988641454613</v>
      </c>
      <c r="P35" s="2">
        <v>385.19473103512451</v>
      </c>
      <c r="Q35" s="2">
        <v>373.3698310850769</v>
      </c>
      <c r="R35" s="2">
        <v>366.81782058078863</v>
      </c>
    </row>
    <row r="36" spans="1:18" ht="11.25" customHeight="1" x14ac:dyDescent="0.25">
      <c r="A36" s="66" t="s">
        <v>45</v>
      </c>
      <c r="B36" s="62" t="s">
        <v>46</v>
      </c>
      <c r="C36" s="1">
        <v>391.05719463782742</v>
      </c>
      <c r="D36" s="1">
        <v>391.77339443451763</v>
      </c>
      <c r="E36" s="1">
        <v>389.360393733416</v>
      </c>
      <c r="F36" s="1">
        <v>379.11501166101988</v>
      </c>
      <c r="G36" s="1">
        <v>431.97135742628319</v>
      </c>
      <c r="H36" s="1">
        <v>436.26759961908539</v>
      </c>
      <c r="I36" s="1">
        <v>434.65051189047313</v>
      </c>
      <c r="J36" s="1">
        <v>423.44052608402734</v>
      </c>
      <c r="K36" s="1">
        <v>428.64474497315632</v>
      </c>
      <c r="L36" s="1">
        <v>397.39883832037827</v>
      </c>
      <c r="M36" s="1">
        <v>397.74832089251731</v>
      </c>
      <c r="N36" s="1">
        <v>382.95663277663454</v>
      </c>
      <c r="O36" s="1">
        <v>384.77988641454613</v>
      </c>
      <c r="P36" s="1">
        <v>385.19473103512451</v>
      </c>
      <c r="Q36" s="1">
        <v>373.3698310850769</v>
      </c>
      <c r="R36" s="1">
        <v>366.81782058078863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8749.5680917830359</v>
      </c>
      <c r="D38" s="2">
        <v>9366.9919568660989</v>
      </c>
      <c r="E38" s="2">
        <v>8420.2208181671358</v>
      </c>
      <c r="F38" s="2">
        <v>8587.6609157819639</v>
      </c>
      <c r="G38" s="2">
        <v>9404.2213696437848</v>
      </c>
      <c r="H38" s="2">
        <v>9053.0893438954736</v>
      </c>
      <c r="I38" s="2">
        <v>9427.4237460577606</v>
      </c>
      <c r="J38" s="2">
        <v>8437.3131878228232</v>
      </c>
      <c r="K38" s="2">
        <v>9007.2990398279708</v>
      </c>
      <c r="L38" s="2">
        <v>9336.4421662199384</v>
      </c>
      <c r="M38" s="2">
        <v>10163.495792143436</v>
      </c>
      <c r="N38" s="2">
        <v>7482.7400608725993</v>
      </c>
      <c r="O38" s="2">
        <v>7535.7573596345719</v>
      </c>
      <c r="P38" s="2">
        <v>7815.2569023270416</v>
      </c>
      <c r="Q38" s="2">
        <v>6723.5859943422993</v>
      </c>
      <c r="R38" s="2">
        <v>7039.3132445905621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3.3093533159279516</v>
      </c>
      <c r="M40" s="1">
        <v>3.1639759083954155</v>
      </c>
      <c r="N40" s="1">
        <v>6.3275060281435795</v>
      </c>
      <c r="O40" s="1">
        <v>3.1635588520079967</v>
      </c>
      <c r="P40" s="1">
        <v>6.3273720877446946</v>
      </c>
      <c r="Q40" s="1">
        <v>6.3273725212674146</v>
      </c>
      <c r="R40" s="1">
        <v>3.1635731575299859</v>
      </c>
    </row>
    <row r="41" spans="1:18" ht="11.25" customHeight="1" x14ac:dyDescent="0.25">
      <c r="A41" s="61" t="s">
        <v>49</v>
      </c>
      <c r="B41" s="62" t="s">
        <v>50</v>
      </c>
      <c r="C41" s="1">
        <v>8749.5680917830359</v>
      </c>
      <c r="D41" s="1">
        <v>9366.9919568660989</v>
      </c>
      <c r="E41" s="1">
        <v>8420.2208181671358</v>
      </c>
      <c r="F41" s="1">
        <v>8587.6609157819639</v>
      </c>
      <c r="G41" s="1">
        <v>9404.2213696437848</v>
      </c>
      <c r="H41" s="1">
        <v>9053.0893438954736</v>
      </c>
      <c r="I41" s="1">
        <v>9427.4237460577606</v>
      </c>
      <c r="J41" s="1">
        <v>8437.3131878228232</v>
      </c>
      <c r="K41" s="1">
        <v>9007.2990398279708</v>
      </c>
      <c r="L41" s="1">
        <v>9333.1328129040103</v>
      </c>
      <c r="M41" s="1">
        <v>10160.331816235041</v>
      </c>
      <c r="N41" s="1">
        <v>7476.4125548444554</v>
      </c>
      <c r="O41" s="1">
        <v>7532.5938007825644</v>
      </c>
      <c r="P41" s="1">
        <v>7808.9295302392966</v>
      </c>
      <c r="Q41" s="1">
        <v>6717.2586218210317</v>
      </c>
      <c r="R41" s="1">
        <v>7036.1496714330324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8.8429419334599775</v>
      </c>
      <c r="E42" s="2">
        <v>0</v>
      </c>
      <c r="F42" s="2">
        <v>11.44403965252291</v>
      </c>
      <c r="G42" s="2">
        <v>40.501342293285354</v>
      </c>
      <c r="H42" s="2">
        <v>112.10069951877861</v>
      </c>
      <c r="I42" s="2">
        <v>0</v>
      </c>
      <c r="J42" s="2">
        <v>21.177365694064552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119998.22414782004</v>
      </c>
      <c r="D43" s="2">
        <v>133930.39356233197</v>
      </c>
      <c r="E43" s="2">
        <v>120168.24838512002</v>
      </c>
      <c r="F43" s="2">
        <v>121565.44644274878</v>
      </c>
      <c r="G43" s="2">
        <v>115755.39497707741</v>
      </c>
      <c r="H43" s="2">
        <v>113902.51947717961</v>
      </c>
      <c r="I43" s="2">
        <v>109259.29466276805</v>
      </c>
      <c r="J43" s="2">
        <v>80465.863047412509</v>
      </c>
      <c r="K43" s="2">
        <v>96325.183735948362</v>
      </c>
      <c r="L43" s="2">
        <v>86001.175074411891</v>
      </c>
      <c r="M43" s="2">
        <v>85076.047488949756</v>
      </c>
      <c r="N43" s="2">
        <v>73861.846705261341</v>
      </c>
      <c r="O43" s="2">
        <v>74260.66688480509</v>
      </c>
      <c r="P43" s="2">
        <v>75491.93685382136</v>
      </c>
      <c r="Q43" s="2">
        <v>63483.640805345698</v>
      </c>
      <c r="R43" s="2">
        <v>66744.037192791759</v>
      </c>
    </row>
    <row r="44" spans="1:18" ht="11.25" customHeight="1" x14ac:dyDescent="0.25">
      <c r="A44" s="59" t="s">
        <v>149</v>
      </c>
      <c r="B44" s="60" t="s">
        <v>59</v>
      </c>
      <c r="C44" s="2">
        <v>3359.2860629999082</v>
      </c>
      <c r="D44" s="2">
        <v>3349.6773261235885</v>
      </c>
      <c r="E44" s="2">
        <v>2668.0338980761426</v>
      </c>
      <c r="F44" s="2">
        <v>3029.3567121322021</v>
      </c>
      <c r="G44" s="2">
        <v>2400.5787632470947</v>
      </c>
      <c r="H44" s="2">
        <v>1984.2356684471076</v>
      </c>
      <c r="I44" s="2">
        <v>2324.9433970320169</v>
      </c>
      <c r="J44" s="2">
        <v>1945.0188131816067</v>
      </c>
      <c r="K44" s="2">
        <v>2125.6079444514567</v>
      </c>
      <c r="L44" s="2">
        <v>1472.17728773011</v>
      </c>
      <c r="M44" s="2">
        <v>979.18793101629137</v>
      </c>
      <c r="N44" s="2">
        <v>711.01132262325109</v>
      </c>
      <c r="O44" s="2">
        <v>352.4726161856936</v>
      </c>
      <c r="P44" s="2">
        <v>203.72329577588096</v>
      </c>
      <c r="Q44" s="2">
        <v>92.74660009343151</v>
      </c>
      <c r="R44" s="2">
        <v>65.362474528267015</v>
      </c>
    </row>
    <row r="45" spans="1:18" ht="11.25" customHeight="1" x14ac:dyDescent="0.25">
      <c r="A45" s="59" t="s">
        <v>150</v>
      </c>
      <c r="B45" s="60" t="s">
        <v>151</v>
      </c>
      <c r="C45" s="2">
        <v>231.56299493620008</v>
      </c>
      <c r="D45" s="2">
        <v>302.26294783367734</v>
      </c>
      <c r="E45" s="2">
        <v>250.44277338558467</v>
      </c>
      <c r="F45" s="2">
        <v>264.62050494426046</v>
      </c>
      <c r="G45" s="2">
        <v>162.76604886597295</v>
      </c>
      <c r="H45" s="2">
        <v>239.43339093538054</v>
      </c>
      <c r="I45" s="2">
        <v>229.21786502473304</v>
      </c>
      <c r="J45" s="2">
        <v>310.40172837212089</v>
      </c>
      <c r="K45" s="2">
        <v>318.75578513466155</v>
      </c>
      <c r="L45" s="2">
        <v>121.29517331421535</v>
      </c>
      <c r="M45" s="2">
        <v>135.19671763452698</v>
      </c>
      <c r="N45" s="2">
        <v>91.649140746580755</v>
      </c>
      <c r="O45" s="2">
        <v>87.649489613106965</v>
      </c>
      <c r="P45" s="2">
        <v>111.71363533232866</v>
      </c>
      <c r="Q45" s="2">
        <v>110.48488272284364</v>
      </c>
      <c r="R45" s="2">
        <v>120.75632858873561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231.56299493620008</v>
      </c>
      <c r="D49" s="1">
        <v>302.26294783367734</v>
      </c>
      <c r="E49" s="1">
        <v>250.44277338558467</v>
      </c>
      <c r="F49" s="1">
        <v>259.44249857581599</v>
      </c>
      <c r="G49" s="1">
        <v>162.76604886597295</v>
      </c>
      <c r="H49" s="1">
        <v>222.59869194667965</v>
      </c>
      <c r="I49" s="1">
        <v>157.59221240743395</v>
      </c>
      <c r="J49" s="1">
        <v>175.29968375785037</v>
      </c>
      <c r="K49" s="1">
        <v>149.1568981245714</v>
      </c>
      <c r="L49" s="1">
        <v>121.29517331421535</v>
      </c>
      <c r="M49" s="1">
        <v>135.19671763452698</v>
      </c>
      <c r="N49" s="1">
        <v>91.649140746580755</v>
      </c>
      <c r="O49" s="1">
        <v>87.649489613106965</v>
      </c>
      <c r="P49" s="1">
        <v>111.71363533232866</v>
      </c>
      <c r="Q49" s="1">
        <v>110.48488272284364</v>
      </c>
      <c r="R49" s="1">
        <v>120.75632858873561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5.1780063684444997</v>
      </c>
      <c r="G51" s="1">
        <v>0</v>
      </c>
      <c r="H51" s="1">
        <v>16.834698988700882</v>
      </c>
      <c r="I51" s="1">
        <v>71.62565261729911</v>
      </c>
      <c r="J51" s="1">
        <v>135.10204461427051</v>
      </c>
      <c r="K51" s="1">
        <v>169.59888701009015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198670.62027607011</v>
      </c>
      <c r="D52" s="80">
        <v>209992.2121848377</v>
      </c>
      <c r="E52" s="80">
        <v>206505.6778078636</v>
      </c>
      <c r="F52" s="80">
        <v>216115.86756523914</v>
      </c>
      <c r="G52" s="80">
        <v>219202.12251177797</v>
      </c>
      <c r="H52" s="80">
        <v>214753.51759574722</v>
      </c>
      <c r="I52" s="80">
        <v>207126.66220427249</v>
      </c>
      <c r="J52" s="80">
        <v>187599.81514510163</v>
      </c>
      <c r="K52" s="80">
        <v>197836.55904629704</v>
      </c>
      <c r="L52" s="80">
        <v>195493.86358586274</v>
      </c>
      <c r="M52" s="80">
        <v>219470.1759867314</v>
      </c>
      <c r="N52" s="80">
        <v>172992.52089484307</v>
      </c>
      <c r="O52" s="80">
        <v>190650.32389879628</v>
      </c>
      <c r="P52" s="80">
        <v>194036.13411169354</v>
      </c>
      <c r="Q52" s="80">
        <v>149565.28960818466</v>
      </c>
      <c r="R52" s="80">
        <v>163458.50707913662</v>
      </c>
    </row>
    <row r="53" spans="1:18" ht="11.25" customHeight="1" x14ac:dyDescent="0.25">
      <c r="A53" s="56" t="s">
        <v>74</v>
      </c>
      <c r="B53" s="57" t="s">
        <v>75</v>
      </c>
      <c r="C53" s="3">
        <v>198505.88820210713</v>
      </c>
      <c r="D53" s="3">
        <v>209876.43060528644</v>
      </c>
      <c r="E53" s="3">
        <v>206397.18723711974</v>
      </c>
      <c r="F53" s="3">
        <v>216016.32483318006</v>
      </c>
      <c r="G53" s="3">
        <v>219105.92143146595</v>
      </c>
      <c r="H53" s="3">
        <v>214657.24441066285</v>
      </c>
      <c r="I53" s="3">
        <v>207036.80430151406</v>
      </c>
      <c r="J53" s="3">
        <v>187530.85726457858</v>
      </c>
      <c r="K53" s="3">
        <v>197775.25858620292</v>
      </c>
      <c r="L53" s="3">
        <v>195437.15737536532</v>
      </c>
      <c r="M53" s="3">
        <v>219434.98467079483</v>
      </c>
      <c r="N53" s="3">
        <v>172967.4033880418</v>
      </c>
      <c r="O53" s="3">
        <v>190629.96618490526</v>
      </c>
      <c r="P53" s="3">
        <v>194015.16867120421</v>
      </c>
      <c r="Q53" s="3">
        <v>149546.37216217359</v>
      </c>
      <c r="R53" s="3">
        <v>163443.22970079168</v>
      </c>
    </row>
    <row r="54" spans="1:18" ht="11.25" customHeight="1" x14ac:dyDescent="0.25">
      <c r="A54" s="56" t="s">
        <v>152</v>
      </c>
      <c r="B54" s="57" t="s">
        <v>153</v>
      </c>
      <c r="C54" s="3">
        <v>164.73207396299114</v>
      </c>
      <c r="D54" s="3">
        <v>115.78157955124684</v>
      </c>
      <c r="E54" s="3">
        <v>108.4905707438694</v>
      </c>
      <c r="F54" s="3">
        <v>99.542732059087683</v>
      </c>
      <c r="G54" s="3">
        <v>96.20108031201265</v>
      </c>
      <c r="H54" s="3">
        <v>96.273185084374958</v>
      </c>
      <c r="I54" s="3">
        <v>89.857902758440076</v>
      </c>
      <c r="J54" s="3">
        <v>68.957880523064404</v>
      </c>
      <c r="K54" s="3">
        <v>61.300460094123764</v>
      </c>
      <c r="L54" s="3">
        <v>56.706210497431158</v>
      </c>
      <c r="M54" s="3">
        <v>35.191315936559235</v>
      </c>
      <c r="N54" s="3">
        <v>25.117506801278843</v>
      </c>
      <c r="O54" s="3">
        <v>20.357713891006295</v>
      </c>
      <c r="P54" s="3">
        <v>20.965440489322972</v>
      </c>
      <c r="Q54" s="3">
        <v>18.917446011058697</v>
      </c>
      <c r="R54" s="3">
        <v>15.277378344928323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164.73207396299114</v>
      </c>
      <c r="D57" s="2">
        <v>115.78157955124684</v>
      </c>
      <c r="E57" s="2">
        <v>108.4905707438694</v>
      </c>
      <c r="F57" s="2">
        <v>99.542732059087683</v>
      </c>
      <c r="G57" s="2">
        <v>96.20108031201265</v>
      </c>
      <c r="H57" s="2">
        <v>96.273185084374958</v>
      </c>
      <c r="I57" s="2">
        <v>89.857902758440076</v>
      </c>
      <c r="J57" s="2">
        <v>68.957880523064404</v>
      </c>
      <c r="K57" s="2">
        <v>61.300460094123764</v>
      </c>
      <c r="L57" s="2">
        <v>56.706210497431158</v>
      </c>
      <c r="M57" s="2">
        <v>35.191315936559235</v>
      </c>
      <c r="N57" s="2">
        <v>25.117506801278843</v>
      </c>
      <c r="O57" s="2">
        <v>20.357713891006295</v>
      </c>
      <c r="P57" s="2">
        <v>20.965440489322972</v>
      </c>
      <c r="Q57" s="2">
        <v>18.917446011058697</v>
      </c>
      <c r="R57" s="2">
        <v>15.277378344928323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21.623236721394051</v>
      </c>
      <c r="E59" s="80">
        <v>21.500598102143162</v>
      </c>
      <c r="F59" s="80">
        <v>21.500451686230182</v>
      </c>
      <c r="G59" s="80">
        <v>21.500493887044705</v>
      </c>
      <c r="H59" s="80">
        <v>21.406054383558807</v>
      </c>
      <c r="I59" s="80">
        <v>21.230124637369364</v>
      </c>
      <c r="J59" s="80">
        <v>21.053548644225501</v>
      </c>
      <c r="K59" s="80">
        <v>14.541309105097877</v>
      </c>
      <c r="L59" s="80">
        <v>14.109133128324231</v>
      </c>
      <c r="M59" s="80">
        <v>19.204390711406027</v>
      </c>
      <c r="N59" s="80">
        <v>18.28636055488154</v>
      </c>
      <c r="O59" s="80">
        <v>19.56822017362617</v>
      </c>
      <c r="P59" s="80">
        <v>25.520270545071369</v>
      </c>
      <c r="Q59" s="80">
        <v>24.136674146191929</v>
      </c>
      <c r="R59" s="80">
        <v>21.525577145669107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21.623236721394051</v>
      </c>
      <c r="E61" s="3">
        <v>21.500598102143162</v>
      </c>
      <c r="F61" s="3">
        <v>21.500451686230182</v>
      </c>
      <c r="G61" s="3">
        <v>21.500493887044705</v>
      </c>
      <c r="H61" s="3">
        <v>21.406054383558807</v>
      </c>
      <c r="I61" s="3">
        <v>21.230124637369364</v>
      </c>
      <c r="J61" s="3">
        <v>21.053548644225501</v>
      </c>
      <c r="K61" s="3">
        <v>14.541309105097877</v>
      </c>
      <c r="L61" s="3">
        <v>14.109133128324231</v>
      </c>
      <c r="M61" s="3">
        <v>19.204390711406027</v>
      </c>
      <c r="N61" s="3">
        <v>18.28636055488154</v>
      </c>
      <c r="O61" s="3">
        <v>19.56822017362617</v>
      </c>
      <c r="P61" s="3">
        <v>25.520270545071369</v>
      </c>
      <c r="Q61" s="3">
        <v>24.136674146191929</v>
      </c>
      <c r="R61" s="3">
        <v>21.525577145669107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125049.1173989009</v>
      </c>
      <c r="D64" s="82">
        <v>126481.77579861363</v>
      </c>
      <c r="E64" s="82">
        <v>126963.86899947986</v>
      </c>
      <c r="F64" s="82">
        <v>139732.70662982095</v>
      </c>
      <c r="G64" s="82">
        <v>135280.37902403873</v>
      </c>
      <c r="H64" s="82">
        <v>142381.76049713805</v>
      </c>
      <c r="I64" s="82">
        <v>144123.99545536443</v>
      </c>
      <c r="J64" s="82">
        <v>149524.25433232708</v>
      </c>
      <c r="K64" s="82">
        <v>163069.3333840135</v>
      </c>
      <c r="L64" s="82">
        <v>167755.03371835622</v>
      </c>
      <c r="M64" s="82">
        <v>181778.53097472049</v>
      </c>
      <c r="N64" s="82">
        <v>159524.85711472353</v>
      </c>
      <c r="O64" s="82">
        <v>177707.31025848372</v>
      </c>
      <c r="P64" s="82">
        <v>179527.99722443824</v>
      </c>
      <c r="Q64" s="82">
        <v>156408.81861235591</v>
      </c>
      <c r="R64" s="82">
        <v>166040.00125120959</v>
      </c>
    </row>
    <row r="65" spans="1:18" ht="11.25" customHeight="1" x14ac:dyDescent="0.25">
      <c r="A65" s="72" t="s">
        <v>350</v>
      </c>
      <c r="B65" s="73" t="s">
        <v>83</v>
      </c>
      <c r="C65" s="83">
        <v>125033.99827739022</v>
      </c>
      <c r="D65" s="83">
        <v>126426.89367635017</v>
      </c>
      <c r="E65" s="83">
        <v>126903.30863158531</v>
      </c>
      <c r="F65" s="83">
        <v>139672.12771001077</v>
      </c>
      <c r="G65" s="83">
        <v>135216.86166433679</v>
      </c>
      <c r="H65" s="83">
        <v>142306.21658420449</v>
      </c>
      <c r="I65" s="83">
        <v>143978.74337594502</v>
      </c>
      <c r="J65" s="83">
        <v>149375.49988813244</v>
      </c>
      <c r="K65" s="83">
        <v>162917.42269558058</v>
      </c>
      <c r="L65" s="83">
        <v>167570.25239734253</v>
      </c>
      <c r="M65" s="83">
        <v>181568.32769385603</v>
      </c>
      <c r="N65" s="83">
        <v>159424.340980732</v>
      </c>
      <c r="O65" s="83">
        <v>177578.10421889744</v>
      </c>
      <c r="P65" s="83">
        <v>179403.97161569461</v>
      </c>
      <c r="Q65" s="83">
        <v>156283.47163129694</v>
      </c>
      <c r="R65" s="83">
        <v>165901.71917776845</v>
      </c>
    </row>
    <row r="66" spans="1:18" ht="11.25" customHeight="1" x14ac:dyDescent="0.25">
      <c r="A66" s="72" t="s">
        <v>88</v>
      </c>
      <c r="B66" s="73" t="s">
        <v>89</v>
      </c>
      <c r="C66" s="83">
        <v>15.119121510674798</v>
      </c>
      <c r="D66" s="83">
        <v>15.198715034496001</v>
      </c>
      <c r="E66" s="83">
        <v>21.101472000000001</v>
      </c>
      <c r="F66" s="83">
        <v>21.277838102976002</v>
      </c>
      <c r="G66" s="83">
        <v>24.059223127296001</v>
      </c>
      <c r="H66" s="83">
        <v>36.605493609571305</v>
      </c>
      <c r="I66" s="83">
        <v>15.615089280000001</v>
      </c>
      <c r="J66" s="83">
        <v>18.685775485440001</v>
      </c>
      <c r="K66" s="83">
        <v>18.726923355839997</v>
      </c>
      <c r="L66" s="83">
        <v>15.673033922111996</v>
      </c>
      <c r="M66" s="83">
        <v>15.52401459686304</v>
      </c>
      <c r="N66" s="83">
        <v>18.636213823377531</v>
      </c>
      <c r="O66" s="83">
        <v>18.63588885660695</v>
      </c>
      <c r="P66" s="83">
        <v>21.225240029937957</v>
      </c>
      <c r="Q66" s="83">
        <v>18.648484911660752</v>
      </c>
      <c r="R66" s="83">
        <v>18.612998785675064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101.97666257844953</v>
      </c>
      <c r="L67" s="83">
        <v>114.37863877052591</v>
      </c>
      <c r="M67" s="83">
        <v>120.58507205335955</v>
      </c>
      <c r="N67" s="83">
        <v>23.433748232384858</v>
      </c>
      <c r="O67" s="83">
        <v>55.602300617130766</v>
      </c>
      <c r="P67" s="83">
        <v>64.253804343650231</v>
      </c>
      <c r="Q67" s="83">
        <v>77.260765854215663</v>
      </c>
      <c r="R67" s="83">
        <v>93.566886890126014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39.683407228963986</v>
      </c>
      <c r="E68" s="83">
        <v>39.458895894548334</v>
      </c>
      <c r="F68" s="83">
        <v>39.301081707215097</v>
      </c>
      <c r="G68" s="83">
        <v>39.458136574665588</v>
      </c>
      <c r="H68" s="83">
        <v>38.938419324002773</v>
      </c>
      <c r="I68" s="83">
        <v>38.877576000260561</v>
      </c>
      <c r="J68" s="83">
        <v>38.559731840752697</v>
      </c>
      <c r="K68" s="83">
        <v>26.45753819149202</v>
      </c>
      <c r="L68" s="83">
        <v>26.983598858422706</v>
      </c>
      <c r="M68" s="83">
        <v>32.45421004262073</v>
      </c>
      <c r="N68" s="83">
        <v>27.604874292365892</v>
      </c>
      <c r="O68" s="83">
        <v>26.585569585928866</v>
      </c>
      <c r="P68" s="83">
        <v>31.030829768163798</v>
      </c>
      <c r="Q68" s="83">
        <v>26.321342162005699</v>
      </c>
      <c r="R68" s="83">
        <v>23.473912642924564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90.759414139145875</v>
      </c>
      <c r="J69" s="83">
        <v>91.50893686841826</v>
      </c>
      <c r="K69" s="83">
        <v>4.749564307159047</v>
      </c>
      <c r="L69" s="83">
        <v>27.746049462648173</v>
      </c>
      <c r="M69" s="83">
        <v>41.639984171603658</v>
      </c>
      <c r="N69" s="83">
        <v>30.841297643430309</v>
      </c>
      <c r="O69" s="83">
        <v>28.382280526620978</v>
      </c>
      <c r="P69" s="83">
        <v>7.5157346018803164</v>
      </c>
      <c r="Q69" s="83">
        <v>3.1163881311163286</v>
      </c>
      <c r="R69" s="83">
        <v>2.6282751224156855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90.759414139145875</v>
      </c>
      <c r="J71" s="84">
        <v>91.50893686841826</v>
      </c>
      <c r="K71" s="84">
        <v>4.4641678861395278</v>
      </c>
      <c r="L71" s="84">
        <v>4.6501589859865451</v>
      </c>
      <c r="M71" s="84">
        <v>3.6734437645354792</v>
      </c>
      <c r="N71" s="84">
        <v>0.52756340248739109</v>
      </c>
      <c r="O71" s="84">
        <v>16.470050931537259</v>
      </c>
      <c r="P71" s="84">
        <v>6.7737202308456963</v>
      </c>
      <c r="Q71" s="84">
        <v>2.314966969123148</v>
      </c>
      <c r="R71" s="84">
        <v>2.2320422365124166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0.28539642101951956</v>
      </c>
      <c r="L73" s="84">
        <v>23.095890476661626</v>
      </c>
      <c r="M73" s="84">
        <v>37.96654040706818</v>
      </c>
      <c r="N73" s="84">
        <v>30.313734240942917</v>
      </c>
      <c r="O73" s="84">
        <v>11.912229595083719</v>
      </c>
      <c r="P73" s="84">
        <v>0.7420143710346202</v>
      </c>
      <c r="Q73" s="84">
        <v>0.80142116199318048</v>
      </c>
      <c r="R73" s="84">
        <v>0.39623288590326888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264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0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337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1347419.8828657595</v>
      </c>
      <c r="D2" s="79">
        <v>1376873.8577290322</v>
      </c>
      <c r="E2" s="79">
        <v>1401695.4393630519</v>
      </c>
      <c r="F2" s="79">
        <v>1448974.2390547274</v>
      </c>
      <c r="G2" s="79">
        <v>1444151.2795006153</v>
      </c>
      <c r="H2" s="79">
        <v>1438581.8447194821</v>
      </c>
      <c r="I2" s="79">
        <v>1471323.2455401313</v>
      </c>
      <c r="J2" s="79">
        <v>1481865.863028039</v>
      </c>
      <c r="K2" s="79">
        <v>1402666.0230736507</v>
      </c>
      <c r="L2" s="79">
        <v>1274829.550111674</v>
      </c>
      <c r="M2" s="79">
        <v>1306633.5250447069</v>
      </c>
      <c r="N2" s="79">
        <v>1288545.3739088043</v>
      </c>
      <c r="O2" s="79">
        <v>1288527.347682128</v>
      </c>
      <c r="P2" s="79">
        <v>1215773.0813057157</v>
      </c>
      <c r="Q2" s="79">
        <v>1132866.766631505</v>
      </c>
      <c r="R2" s="79">
        <v>1124403.1038695215</v>
      </c>
    </row>
    <row r="3" spans="1:18" ht="11.25" customHeight="1" x14ac:dyDescent="0.25">
      <c r="A3" s="53" t="s">
        <v>2</v>
      </c>
      <c r="B3" s="54" t="s">
        <v>3</v>
      </c>
      <c r="C3" s="80">
        <v>907009.84698421462</v>
      </c>
      <c r="D3" s="80">
        <v>927099.53299527825</v>
      </c>
      <c r="E3" s="80">
        <v>936800.04336755187</v>
      </c>
      <c r="F3" s="80">
        <v>980202.59503394121</v>
      </c>
      <c r="G3" s="80">
        <v>958841.09043004503</v>
      </c>
      <c r="H3" s="80">
        <v>936742.48133212491</v>
      </c>
      <c r="I3" s="80">
        <v>962946.13329456246</v>
      </c>
      <c r="J3" s="80">
        <v>963174.28037399496</v>
      </c>
      <c r="K3" s="80">
        <v>878708.24021524796</v>
      </c>
      <c r="L3" s="80">
        <v>804813.23003428522</v>
      </c>
      <c r="M3" s="80">
        <v>806705.41907946335</v>
      </c>
      <c r="N3" s="80">
        <v>828137.25942048687</v>
      </c>
      <c r="O3" s="80">
        <v>878177.80295602966</v>
      </c>
      <c r="P3" s="80">
        <v>847367.81687116181</v>
      </c>
      <c r="Q3" s="80">
        <v>782605.62650857144</v>
      </c>
      <c r="R3" s="80">
        <v>761726.49682616128</v>
      </c>
    </row>
    <row r="4" spans="1:18" ht="11.25" customHeight="1" x14ac:dyDescent="0.25">
      <c r="A4" s="56" t="s">
        <v>125</v>
      </c>
      <c r="B4" s="57" t="s">
        <v>126</v>
      </c>
      <c r="C4" s="3">
        <v>540815.60202553496</v>
      </c>
      <c r="D4" s="3">
        <v>543737.96218774735</v>
      </c>
      <c r="E4" s="3">
        <v>555578.50688222307</v>
      </c>
      <c r="F4" s="3">
        <v>592755.45924506208</v>
      </c>
      <c r="G4" s="3">
        <v>578707.5256535426</v>
      </c>
      <c r="H4" s="3">
        <v>562176.67336700228</v>
      </c>
      <c r="I4" s="3">
        <v>589495.30389403924</v>
      </c>
      <c r="J4" s="3">
        <v>581511.18967865419</v>
      </c>
      <c r="K4" s="3">
        <v>510351.5472712433</v>
      </c>
      <c r="L4" s="3">
        <v>454413.92516544275</v>
      </c>
      <c r="M4" s="3">
        <v>456467.09693214262</v>
      </c>
      <c r="N4" s="3">
        <v>460155.51401914703</v>
      </c>
      <c r="O4" s="3">
        <v>508384.48314185085</v>
      </c>
      <c r="P4" s="3">
        <v>493200.18279457162</v>
      </c>
      <c r="Q4" s="3">
        <v>438484.94463304651</v>
      </c>
      <c r="R4" s="3">
        <v>424305.16290712578</v>
      </c>
    </row>
    <row r="5" spans="1:18" ht="11.25" customHeight="1" x14ac:dyDescent="0.25">
      <c r="A5" s="59" t="s">
        <v>127</v>
      </c>
      <c r="B5" s="60" t="s">
        <v>128</v>
      </c>
      <c r="C5" s="2">
        <v>540772.99241008121</v>
      </c>
      <c r="D5" s="2">
        <v>543698.43090840231</v>
      </c>
      <c r="E5" s="2">
        <v>555280.49253542023</v>
      </c>
      <c r="F5" s="2">
        <v>592472.65719246771</v>
      </c>
      <c r="G5" s="2">
        <v>578470.33618673612</v>
      </c>
      <c r="H5" s="2">
        <v>561945.45492662257</v>
      </c>
      <c r="I5" s="2">
        <v>589367.39807429793</v>
      </c>
      <c r="J5" s="2">
        <v>581331.72139004106</v>
      </c>
      <c r="K5" s="2">
        <v>510259.5486772533</v>
      </c>
      <c r="L5" s="2">
        <v>454368.35259520524</v>
      </c>
      <c r="M5" s="2">
        <v>456433.64063641918</v>
      </c>
      <c r="N5" s="2">
        <v>460140.24949357985</v>
      </c>
      <c r="O5" s="2">
        <v>508372.28586735483</v>
      </c>
      <c r="P5" s="2">
        <v>493194.08379457163</v>
      </c>
      <c r="Q5" s="2">
        <v>438463.62358820392</v>
      </c>
      <c r="R5" s="2">
        <v>424277.79317600711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6223.2192338985969</v>
      </c>
      <c r="G6" s="1">
        <v>17007.479610986786</v>
      </c>
      <c r="H6" s="1">
        <v>16964.91577753962</v>
      </c>
      <c r="I6" s="1">
        <v>14776.768177911896</v>
      </c>
      <c r="J6" s="1">
        <v>17774.925772416536</v>
      </c>
      <c r="K6" s="1">
        <v>15990.792388267853</v>
      </c>
      <c r="L6" s="1">
        <v>12895.008643558416</v>
      </c>
      <c r="M6" s="1">
        <v>10644.115234693207</v>
      </c>
      <c r="N6" s="1">
        <v>18606.81877454494</v>
      </c>
      <c r="O6" s="1">
        <v>16624.899369106304</v>
      </c>
      <c r="P6" s="1">
        <v>11120.85836970651</v>
      </c>
      <c r="Q6" s="1">
        <v>13277.776952800556</v>
      </c>
      <c r="R6" s="1">
        <v>11286.988202556953</v>
      </c>
    </row>
    <row r="7" spans="1:18" ht="11.25" customHeight="1" x14ac:dyDescent="0.25">
      <c r="A7" s="61" t="s">
        <v>6</v>
      </c>
      <c r="B7" s="62" t="s">
        <v>7</v>
      </c>
      <c r="C7" s="1">
        <v>35773.93600000006</v>
      </c>
      <c r="D7" s="1">
        <v>33321.245758022378</v>
      </c>
      <c r="E7" s="1">
        <v>35658.649723017857</v>
      </c>
      <c r="F7" s="1">
        <v>35032.678947756074</v>
      </c>
      <c r="G7" s="1">
        <v>36083.901158500528</v>
      </c>
      <c r="H7" s="1">
        <v>32931.866992356743</v>
      </c>
      <c r="I7" s="1">
        <v>30861.518624019096</v>
      </c>
      <c r="J7" s="1">
        <v>33775.326627869392</v>
      </c>
      <c r="K7" s="1">
        <v>26417.518301520759</v>
      </c>
      <c r="L7" s="1">
        <v>19002.247280548523</v>
      </c>
      <c r="M7" s="1">
        <v>14518.545626929812</v>
      </c>
      <c r="N7" s="1">
        <v>16324.456769711043</v>
      </c>
      <c r="O7" s="1">
        <v>21479.02736204561</v>
      </c>
      <c r="P7" s="1">
        <v>4807.7461098079702</v>
      </c>
      <c r="Q7" s="1">
        <v>8351.6658491920662</v>
      </c>
      <c r="R7" s="1">
        <v>902.76735018439581</v>
      </c>
    </row>
    <row r="8" spans="1:18" ht="11.25" customHeight="1" x14ac:dyDescent="0.25">
      <c r="A8" s="61" t="s">
        <v>8</v>
      </c>
      <c r="B8" s="62" t="s">
        <v>9</v>
      </c>
      <c r="C8" s="1">
        <v>498303.67365264066</v>
      </c>
      <c r="D8" s="1">
        <v>505393.30943190143</v>
      </c>
      <c r="E8" s="1">
        <v>513264.65498711565</v>
      </c>
      <c r="F8" s="1">
        <v>545937.10964975797</v>
      </c>
      <c r="G8" s="1">
        <v>518962.63516176573</v>
      </c>
      <c r="H8" s="1">
        <v>505411.92238241713</v>
      </c>
      <c r="I8" s="1">
        <v>537190.07176349137</v>
      </c>
      <c r="J8" s="1">
        <v>522626.48766572902</v>
      </c>
      <c r="K8" s="1">
        <v>462200.55546138005</v>
      </c>
      <c r="L8" s="1">
        <v>417849.68447371194</v>
      </c>
      <c r="M8" s="1">
        <v>427592.47495687444</v>
      </c>
      <c r="N8" s="1">
        <v>418961.03330842732</v>
      </c>
      <c r="O8" s="1">
        <v>464191.3634832176</v>
      </c>
      <c r="P8" s="1">
        <v>472710.61833311763</v>
      </c>
      <c r="Q8" s="1">
        <v>411812.97459725011</v>
      </c>
      <c r="R8" s="1">
        <v>407150.43876134354</v>
      </c>
    </row>
    <row r="9" spans="1:18" ht="11.25" customHeight="1" x14ac:dyDescent="0.25">
      <c r="A9" s="61" t="s">
        <v>10</v>
      </c>
      <c r="B9" s="62" t="s">
        <v>11</v>
      </c>
      <c r="C9" s="1">
        <v>6695.3827574404168</v>
      </c>
      <c r="D9" s="1">
        <v>4983.8757184784881</v>
      </c>
      <c r="E9" s="1">
        <v>6357.1878252866882</v>
      </c>
      <c r="F9" s="1">
        <v>5279.6493610551361</v>
      </c>
      <c r="G9" s="1">
        <v>6416.3202554829968</v>
      </c>
      <c r="H9" s="1">
        <v>6636.7497743090453</v>
      </c>
      <c r="I9" s="1">
        <v>6539.039508875544</v>
      </c>
      <c r="J9" s="1">
        <v>7154.9813240260919</v>
      </c>
      <c r="K9" s="1">
        <v>5650.6825260846008</v>
      </c>
      <c r="L9" s="1">
        <v>4621.4121973863967</v>
      </c>
      <c r="M9" s="1">
        <v>3678.5048179217256</v>
      </c>
      <c r="N9" s="1">
        <v>6247.9406408964742</v>
      </c>
      <c r="O9" s="1">
        <v>6076.9956529852898</v>
      </c>
      <c r="P9" s="1">
        <v>4554.860981939557</v>
      </c>
      <c r="Q9" s="1">
        <v>5021.2061889611705</v>
      </c>
      <c r="R9" s="1">
        <v>4937.5988619222371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2.857491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34.289892000000002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6.2711992173599533</v>
      </c>
      <c r="F11" s="2">
        <v>0</v>
      </c>
      <c r="G11" s="2">
        <v>0</v>
      </c>
      <c r="H11" s="2">
        <v>0</v>
      </c>
      <c r="I11" s="2">
        <v>6.2712440161198408</v>
      </c>
      <c r="J11" s="2">
        <v>73.037299975919822</v>
      </c>
      <c r="K11" s="2">
        <v>12.095575602480174</v>
      </c>
      <c r="L11" s="2">
        <v>27.327333197520385</v>
      </c>
      <c r="M11" s="2">
        <v>6.0989834193287642</v>
      </c>
      <c r="N11" s="2">
        <v>12.197925567196593</v>
      </c>
      <c r="O11" s="2">
        <v>12.197274495983578</v>
      </c>
      <c r="P11" s="2">
        <v>6.0990000000000064</v>
      </c>
      <c r="Q11" s="2">
        <v>12.198572825970277</v>
      </c>
      <c r="R11" s="2">
        <v>12.198122643467253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6.2711992173599533</v>
      </c>
      <c r="F12" s="1">
        <v>0</v>
      </c>
      <c r="G12" s="1">
        <v>0</v>
      </c>
      <c r="H12" s="1">
        <v>0</v>
      </c>
      <c r="I12" s="1">
        <v>6.2712440161198408</v>
      </c>
      <c r="J12" s="1">
        <v>73.037299975919822</v>
      </c>
      <c r="K12" s="1">
        <v>12.095575602480174</v>
      </c>
      <c r="L12" s="1">
        <v>27.327333197520385</v>
      </c>
      <c r="M12" s="1">
        <v>6.0989834193287642</v>
      </c>
      <c r="N12" s="1">
        <v>12.197925567196593</v>
      </c>
      <c r="O12" s="1">
        <v>12.197274495983578</v>
      </c>
      <c r="P12" s="1">
        <v>6.0990000000000064</v>
      </c>
      <c r="Q12" s="1">
        <v>12.198572825970277</v>
      </c>
      <c r="R12" s="1">
        <v>12.198122643467253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42.609615453849095</v>
      </c>
      <c r="D14" s="2">
        <v>39.531279345048006</v>
      </c>
      <c r="E14" s="2">
        <v>288.88565658555603</v>
      </c>
      <c r="F14" s="2">
        <v>282.80205259437605</v>
      </c>
      <c r="G14" s="2">
        <v>237.18946680651601</v>
      </c>
      <c r="H14" s="2">
        <v>231.21844037970112</v>
      </c>
      <c r="I14" s="2">
        <v>121.63457572524003</v>
      </c>
      <c r="J14" s="2">
        <v>106.43098863718802</v>
      </c>
      <c r="K14" s="2">
        <v>45.613126387476008</v>
      </c>
      <c r="L14" s="2">
        <v>18.245237040000003</v>
      </c>
      <c r="M14" s="2">
        <v>27.357312304126918</v>
      </c>
      <c r="N14" s="2">
        <v>3.066599999999982</v>
      </c>
      <c r="O14" s="2">
        <v>0</v>
      </c>
      <c r="P14" s="2">
        <v>0</v>
      </c>
      <c r="Q14" s="2">
        <v>9.1224720166349602</v>
      </c>
      <c r="R14" s="2">
        <v>15.171608475213237</v>
      </c>
    </row>
    <row r="15" spans="1:18" ht="11.25" customHeight="1" x14ac:dyDescent="0.25">
      <c r="A15" s="63" t="s">
        <v>131</v>
      </c>
      <c r="B15" s="57" t="s">
        <v>132</v>
      </c>
      <c r="C15" s="3">
        <v>356371.89532302407</v>
      </c>
      <c r="D15" s="3">
        <v>373903.34184024314</v>
      </c>
      <c r="E15" s="3">
        <v>372066.80944050883</v>
      </c>
      <c r="F15" s="3">
        <v>376685.57766167913</v>
      </c>
      <c r="G15" s="3">
        <v>368804.68971225922</v>
      </c>
      <c r="H15" s="3">
        <v>364038.79175607034</v>
      </c>
      <c r="I15" s="3">
        <v>363761.63491580804</v>
      </c>
      <c r="J15" s="3">
        <v>369565.29594148556</v>
      </c>
      <c r="K15" s="3">
        <v>357295.98182356136</v>
      </c>
      <c r="L15" s="3">
        <v>341763.60066741414</v>
      </c>
      <c r="M15" s="3">
        <v>338221.25605863065</v>
      </c>
      <c r="N15" s="3">
        <v>355416.6854767222</v>
      </c>
      <c r="O15" s="3">
        <v>358675.18342972244</v>
      </c>
      <c r="P15" s="3">
        <v>340623.07156543917</v>
      </c>
      <c r="Q15" s="3">
        <v>330595.77487552498</v>
      </c>
      <c r="R15" s="3">
        <v>326690.13154919527</v>
      </c>
    </row>
    <row r="16" spans="1:18" ht="11.25" customHeight="1" x14ac:dyDescent="0.25">
      <c r="A16" s="59" t="s">
        <v>20</v>
      </c>
      <c r="B16" s="60" t="s">
        <v>21</v>
      </c>
      <c r="C16" s="2">
        <v>345765.03379898099</v>
      </c>
      <c r="D16" s="2">
        <v>360227.71856234263</v>
      </c>
      <c r="E16" s="2">
        <v>357745.86633264122</v>
      </c>
      <c r="F16" s="2">
        <v>361197.7488683745</v>
      </c>
      <c r="G16" s="2">
        <v>355083.01311564859</v>
      </c>
      <c r="H16" s="2">
        <v>350752.27367757086</v>
      </c>
      <c r="I16" s="2">
        <v>347820.78707160987</v>
      </c>
      <c r="J16" s="2">
        <v>352149.42416606424</v>
      </c>
      <c r="K16" s="2">
        <v>341225.92141914851</v>
      </c>
      <c r="L16" s="2">
        <v>327235.89634280681</v>
      </c>
      <c r="M16" s="2">
        <v>322365.20086899342</v>
      </c>
      <c r="N16" s="2">
        <v>341931.86126431753</v>
      </c>
      <c r="O16" s="2">
        <v>346476.47669564048</v>
      </c>
      <c r="P16" s="2">
        <v>328107.75067866722</v>
      </c>
      <c r="Q16" s="2">
        <v>318491.55652539706</v>
      </c>
      <c r="R16" s="2">
        <v>315698.52781742241</v>
      </c>
    </row>
    <row r="17" spans="1:18" ht="11.25" customHeight="1" x14ac:dyDescent="0.25">
      <c r="A17" s="64" t="s">
        <v>23</v>
      </c>
      <c r="B17" s="60" t="s">
        <v>24</v>
      </c>
      <c r="C17" s="2">
        <v>7808.6116769679938</v>
      </c>
      <c r="D17" s="2">
        <v>10707.515331480001</v>
      </c>
      <c r="E17" s="2">
        <v>11396.11749598152</v>
      </c>
      <c r="F17" s="2">
        <v>12231.527367440158</v>
      </c>
      <c r="G17" s="2">
        <v>10615.56832669536</v>
      </c>
      <c r="H17" s="2">
        <v>8910.7242496213221</v>
      </c>
      <c r="I17" s="2">
        <v>10896.11562663288</v>
      </c>
      <c r="J17" s="2">
        <v>11487.8043447372</v>
      </c>
      <c r="K17" s="2">
        <v>10435.280731187038</v>
      </c>
      <c r="L17" s="2">
        <v>9838.5783066849581</v>
      </c>
      <c r="M17" s="2">
        <v>11704.509184005365</v>
      </c>
      <c r="N17" s="2">
        <v>10406.87238609266</v>
      </c>
      <c r="O17" s="2">
        <v>8594.4213619745788</v>
      </c>
      <c r="P17" s="2">
        <v>7516.8134135318742</v>
      </c>
      <c r="Q17" s="2">
        <v>7735.3778086050734</v>
      </c>
      <c r="R17" s="2">
        <v>7324.7606386228099</v>
      </c>
    </row>
    <row r="18" spans="1:18" ht="11.25" customHeight="1" x14ac:dyDescent="0.25">
      <c r="A18" s="65" t="s">
        <v>133</v>
      </c>
      <c r="B18" s="60" t="s">
        <v>22</v>
      </c>
      <c r="C18" s="2">
        <v>2798.2498470750656</v>
      </c>
      <c r="D18" s="2">
        <v>2968.1079464205</v>
      </c>
      <c r="E18" s="2">
        <v>2924.8256118860995</v>
      </c>
      <c r="F18" s="2">
        <v>3256.3014258644998</v>
      </c>
      <c r="G18" s="2">
        <v>3106.1082699153003</v>
      </c>
      <c r="H18" s="2">
        <v>4375.7938288782225</v>
      </c>
      <c r="I18" s="2">
        <v>5044.7322175652998</v>
      </c>
      <c r="J18" s="2">
        <v>5928.0674306841011</v>
      </c>
      <c r="K18" s="2">
        <v>5621.9102932473006</v>
      </c>
      <c r="L18" s="2">
        <v>4678.4786154092999</v>
      </c>
      <c r="M18" s="2">
        <v>4151.5460056319043</v>
      </c>
      <c r="N18" s="2">
        <v>3067.3518843306888</v>
      </c>
      <c r="O18" s="2">
        <v>3595.8053721073629</v>
      </c>
      <c r="P18" s="2">
        <v>4990.0274732400285</v>
      </c>
      <c r="Q18" s="2">
        <v>4358.2405911740516</v>
      </c>
      <c r="R18" s="2">
        <v>3656.2435698958971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12.869379978480001</v>
      </c>
      <c r="L19" s="2">
        <v>10.647402513120005</v>
      </c>
      <c r="M19" s="2">
        <v>0</v>
      </c>
      <c r="N19" s="2">
        <v>10.59994198124307</v>
      </c>
      <c r="O19" s="2">
        <v>8.4800000000000342</v>
      </c>
      <c r="P19" s="2">
        <v>8.48</v>
      </c>
      <c r="Q19" s="2">
        <v>10.599950348805345</v>
      </c>
      <c r="R19" s="2">
        <v>10.59952325417898</v>
      </c>
    </row>
    <row r="20" spans="1:18" ht="11.25" customHeight="1" x14ac:dyDescent="0.25">
      <c r="A20" s="56" t="s">
        <v>27</v>
      </c>
      <c r="B20" s="57" t="s">
        <v>28</v>
      </c>
      <c r="C20" s="3">
        <v>9822.3496356556025</v>
      </c>
      <c r="D20" s="3">
        <v>9458.2289672877614</v>
      </c>
      <c r="E20" s="3">
        <v>9154.7270448199215</v>
      </c>
      <c r="F20" s="3">
        <v>10761.5581272</v>
      </c>
      <c r="G20" s="3">
        <v>11328.875064243</v>
      </c>
      <c r="H20" s="3">
        <v>10527.016209052412</v>
      </c>
      <c r="I20" s="3">
        <v>9689.1944847152408</v>
      </c>
      <c r="J20" s="3">
        <v>12097.79475385536</v>
      </c>
      <c r="K20" s="3">
        <v>11060.711120443319</v>
      </c>
      <c r="L20" s="3">
        <v>8635.7042014284016</v>
      </c>
      <c r="M20" s="3">
        <v>12017.066088690037</v>
      </c>
      <c r="N20" s="3">
        <v>12565.059924617532</v>
      </c>
      <c r="O20" s="3">
        <v>11118.136384456324</v>
      </c>
      <c r="P20" s="3">
        <v>13544.562511150976</v>
      </c>
      <c r="Q20" s="3">
        <v>13524.906999999985</v>
      </c>
      <c r="R20" s="3">
        <v>10731.202369840186</v>
      </c>
    </row>
    <row r="21" spans="1:18" ht="11.25" customHeight="1" x14ac:dyDescent="0.25">
      <c r="A21" s="53" t="s">
        <v>29</v>
      </c>
      <c r="B21" s="54" t="s">
        <v>30</v>
      </c>
      <c r="C21" s="80">
        <v>127666.08166380612</v>
      </c>
      <c r="D21" s="80">
        <v>126818.7006622956</v>
      </c>
      <c r="E21" s="80">
        <v>125444.04261919735</v>
      </c>
      <c r="F21" s="80">
        <v>116437.05622137306</v>
      </c>
      <c r="G21" s="80">
        <v>106465.26206765338</v>
      </c>
      <c r="H21" s="80">
        <v>103767.09274979918</v>
      </c>
      <c r="I21" s="80">
        <v>98262.335021451596</v>
      </c>
      <c r="J21" s="80">
        <v>85350.874121624744</v>
      </c>
      <c r="K21" s="80">
        <v>79735.606609527982</v>
      </c>
      <c r="L21" s="80">
        <v>72552.985827034252</v>
      </c>
      <c r="M21" s="80">
        <v>64619.479031683732</v>
      </c>
      <c r="N21" s="80">
        <v>54710.751195175166</v>
      </c>
      <c r="O21" s="80">
        <v>53151.336098422325</v>
      </c>
      <c r="P21" s="80">
        <v>41913.043884993727</v>
      </c>
      <c r="Q21" s="80">
        <v>40360.793136475237</v>
      </c>
      <c r="R21" s="80">
        <v>42146.812573597344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127666.08166380612</v>
      </c>
      <c r="D30" s="3">
        <v>126818.7006622956</v>
      </c>
      <c r="E30" s="3">
        <v>125444.04261919735</v>
      </c>
      <c r="F30" s="3">
        <v>116437.05622137306</v>
      </c>
      <c r="G30" s="3">
        <v>106465.26206765338</v>
      </c>
      <c r="H30" s="3">
        <v>103767.09274979918</v>
      </c>
      <c r="I30" s="3">
        <v>98262.335021451596</v>
      </c>
      <c r="J30" s="3">
        <v>85350.874121624744</v>
      </c>
      <c r="K30" s="3">
        <v>79735.606609527982</v>
      </c>
      <c r="L30" s="3">
        <v>72552.985827034252</v>
      </c>
      <c r="M30" s="3">
        <v>64619.479031683732</v>
      </c>
      <c r="N30" s="3">
        <v>54710.751195175166</v>
      </c>
      <c r="O30" s="3">
        <v>53151.336098422325</v>
      </c>
      <c r="P30" s="3">
        <v>41913.043884993727</v>
      </c>
      <c r="Q30" s="3">
        <v>40360.793136475237</v>
      </c>
      <c r="R30" s="3">
        <v>42146.812573597344</v>
      </c>
    </row>
    <row r="31" spans="1:18" ht="11.25" customHeight="1" x14ac:dyDescent="0.25">
      <c r="A31" s="59" t="s">
        <v>142</v>
      </c>
      <c r="B31" s="60" t="s">
        <v>143</v>
      </c>
      <c r="C31" s="2">
        <v>3962.2730728867214</v>
      </c>
      <c r="D31" s="2">
        <v>2330.0701468945927</v>
      </c>
      <c r="E31" s="2">
        <v>2177.9268670932483</v>
      </c>
      <c r="F31" s="2">
        <v>1951.7624159440327</v>
      </c>
      <c r="G31" s="2">
        <v>3110.7911660663044</v>
      </c>
      <c r="H31" s="2">
        <v>3032.9232681901753</v>
      </c>
      <c r="I31" s="2">
        <v>3297.7205386467863</v>
      </c>
      <c r="J31" s="2">
        <v>3560.7419090242565</v>
      </c>
      <c r="K31" s="2">
        <v>3373.2193358822401</v>
      </c>
      <c r="L31" s="2">
        <v>3126.11711962752</v>
      </c>
      <c r="M31" s="2">
        <v>3588.5021618380611</v>
      </c>
      <c r="N31" s="2">
        <v>3996.9040934919271</v>
      </c>
      <c r="O31" s="2">
        <v>3798.916396873853</v>
      </c>
      <c r="P31" s="2">
        <v>3421.8360458742491</v>
      </c>
      <c r="Q31" s="2">
        <v>3339.2069052191173</v>
      </c>
      <c r="R31" s="2">
        <v>3129.2242382867917</v>
      </c>
    </row>
    <row r="32" spans="1:18" ht="11.25" customHeight="1" x14ac:dyDescent="0.25">
      <c r="A32" s="61" t="s">
        <v>144</v>
      </c>
      <c r="B32" s="62" t="s">
        <v>41</v>
      </c>
      <c r="C32" s="1">
        <v>3931.7810728867216</v>
      </c>
      <c r="D32" s="1">
        <v>2305.5689932945925</v>
      </c>
      <c r="E32" s="1">
        <v>2150.5887378132484</v>
      </c>
      <c r="F32" s="1">
        <v>1924.4062073917446</v>
      </c>
      <c r="G32" s="1">
        <v>3089.3988219978246</v>
      </c>
      <c r="H32" s="1">
        <v>3005.4569691734332</v>
      </c>
      <c r="I32" s="1">
        <v>3270.3824093667863</v>
      </c>
      <c r="J32" s="1">
        <v>3542.4305205442565</v>
      </c>
      <c r="K32" s="1">
        <v>3373.2193358822401</v>
      </c>
      <c r="L32" s="1">
        <v>3126.11711962752</v>
      </c>
      <c r="M32" s="1">
        <v>3588.5021618380611</v>
      </c>
      <c r="N32" s="1">
        <v>3996.9040934919271</v>
      </c>
      <c r="O32" s="1">
        <v>3798.916396873853</v>
      </c>
      <c r="P32" s="1">
        <v>3421.8360458742491</v>
      </c>
      <c r="Q32" s="1">
        <v>3339.2069052191173</v>
      </c>
      <c r="R32" s="1">
        <v>3129.2242382867917</v>
      </c>
    </row>
    <row r="33" spans="1:18" ht="11.25" customHeight="1" x14ac:dyDescent="0.25">
      <c r="A33" s="61" t="s">
        <v>42</v>
      </c>
      <c r="B33" s="62" t="s">
        <v>43</v>
      </c>
      <c r="C33" s="1">
        <v>30.491999999999877</v>
      </c>
      <c r="D33" s="1">
        <v>24.501153600000002</v>
      </c>
      <c r="E33" s="1">
        <v>27.338129280000004</v>
      </c>
      <c r="F33" s="1">
        <v>27.356208552288006</v>
      </c>
      <c r="G33" s="1">
        <v>21.392344068480007</v>
      </c>
      <c r="H33" s="1">
        <v>27.466299016741939</v>
      </c>
      <c r="I33" s="1">
        <v>27.338129280000004</v>
      </c>
      <c r="J33" s="1">
        <v>18.311388480000002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40.636155678833532</v>
      </c>
      <c r="D34" s="2">
        <v>49.344360846948021</v>
      </c>
      <c r="E34" s="2">
        <v>60.952318442820008</v>
      </c>
      <c r="F34" s="2">
        <v>46.487626694784005</v>
      </c>
      <c r="G34" s="2">
        <v>107.54514443286001</v>
      </c>
      <c r="H34" s="2">
        <v>78.370174559020114</v>
      </c>
      <c r="I34" s="2">
        <v>69.745389120000013</v>
      </c>
      <c r="J34" s="2">
        <v>452.81256022026002</v>
      </c>
      <c r="K34" s="2">
        <v>66.839384077416014</v>
      </c>
      <c r="L34" s="2">
        <v>101.72169504712801</v>
      </c>
      <c r="M34" s="2">
        <v>130.17516664896212</v>
      </c>
      <c r="N34" s="2">
        <v>204.82245649654519</v>
      </c>
      <c r="O34" s="2">
        <v>280.41668405386588</v>
      </c>
      <c r="P34" s="2">
        <v>231.19846508171213</v>
      </c>
      <c r="Q34" s="2">
        <v>231.00907126778066</v>
      </c>
      <c r="R34" s="2">
        <v>211.63740773772253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3.0103092000000005</v>
      </c>
      <c r="E38" s="2">
        <v>3.0103092000000005</v>
      </c>
      <c r="F38" s="2">
        <v>12.342267720000002</v>
      </c>
      <c r="G38" s="2">
        <v>6.0206184000000009</v>
      </c>
      <c r="H38" s="2">
        <v>0</v>
      </c>
      <c r="I38" s="2">
        <v>9.3319585200000024</v>
      </c>
      <c r="J38" s="2">
        <v>18.663826730724004</v>
      </c>
      <c r="K38" s="2">
        <v>15.352546816908003</v>
      </c>
      <c r="L38" s="2">
        <v>12.342297823092002</v>
      </c>
      <c r="M38" s="2">
        <v>21.641910731003936</v>
      </c>
      <c r="N38" s="2">
        <v>12.366791863746606</v>
      </c>
      <c r="O38" s="2">
        <v>9.2751032148022627</v>
      </c>
      <c r="P38" s="2">
        <v>15.458500484604947</v>
      </c>
      <c r="Q38" s="2">
        <v>15.458503788043378</v>
      </c>
      <c r="R38" s="2">
        <v>9.2751001838254332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3.0103092000000005</v>
      </c>
      <c r="E41" s="1">
        <v>3.0103092000000005</v>
      </c>
      <c r="F41" s="1">
        <v>12.342267720000002</v>
      </c>
      <c r="G41" s="1">
        <v>6.0206184000000009</v>
      </c>
      <c r="H41" s="1">
        <v>0</v>
      </c>
      <c r="I41" s="1">
        <v>9.3319585200000024</v>
      </c>
      <c r="J41" s="1">
        <v>18.663826730724004</v>
      </c>
      <c r="K41" s="1">
        <v>15.352546816908003</v>
      </c>
      <c r="L41" s="1">
        <v>12.342297823092002</v>
      </c>
      <c r="M41" s="1">
        <v>21.641910731003936</v>
      </c>
      <c r="N41" s="1">
        <v>12.366791863746606</v>
      </c>
      <c r="O41" s="1">
        <v>9.2751032148022627</v>
      </c>
      <c r="P41" s="1">
        <v>15.458500484604947</v>
      </c>
      <c r="Q41" s="1">
        <v>15.458503788043378</v>
      </c>
      <c r="R41" s="1">
        <v>9.2751001838254332</v>
      </c>
    </row>
    <row r="42" spans="1:18" ht="11.25" customHeight="1" x14ac:dyDescent="0.25">
      <c r="A42" s="64" t="s">
        <v>55</v>
      </c>
      <c r="B42" s="60" t="s">
        <v>56</v>
      </c>
      <c r="C42" s="2">
        <v>328.97038302454854</v>
      </c>
      <c r="D42" s="2">
        <v>255.02740281529202</v>
      </c>
      <c r="E42" s="2">
        <v>67.823259929244017</v>
      </c>
      <c r="F42" s="2">
        <v>67.823167861512005</v>
      </c>
      <c r="G42" s="2">
        <v>67.823167861512005</v>
      </c>
      <c r="H42" s="2">
        <v>19.351200000000059</v>
      </c>
      <c r="I42" s="2">
        <v>35.599553729244001</v>
      </c>
      <c r="J42" s="2">
        <v>22.710009870756</v>
      </c>
      <c r="K42" s="2">
        <v>190.27337417848801</v>
      </c>
      <c r="L42" s="2">
        <v>319.16819897848802</v>
      </c>
      <c r="M42" s="2">
        <v>206.4128503257935</v>
      </c>
      <c r="N42" s="2">
        <v>196.73711060722366</v>
      </c>
      <c r="O42" s="2">
        <v>129.00799521138686</v>
      </c>
      <c r="P42" s="2">
        <v>125.78280492891997</v>
      </c>
      <c r="Q42" s="2">
        <v>32.251999999999995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8058.6439335454925</v>
      </c>
      <c r="D43" s="2">
        <v>8472.5714390901467</v>
      </c>
      <c r="E43" s="2">
        <v>7371.5495326508881</v>
      </c>
      <c r="F43" s="2">
        <v>7473.9125379409925</v>
      </c>
      <c r="G43" s="2">
        <v>4518.7647827722922</v>
      </c>
      <c r="H43" s="2">
        <v>4951.9418460260913</v>
      </c>
      <c r="I43" s="2">
        <v>9657.2228292343443</v>
      </c>
      <c r="J43" s="2">
        <v>9604.4216468063751</v>
      </c>
      <c r="K43" s="2">
        <v>7585.7571555676586</v>
      </c>
      <c r="L43" s="2">
        <v>7782.3880247730267</v>
      </c>
      <c r="M43" s="2">
        <v>8201.901428536059</v>
      </c>
      <c r="N43" s="2">
        <v>7248.5402689863204</v>
      </c>
      <c r="O43" s="2">
        <v>7103.8212731784561</v>
      </c>
      <c r="P43" s="2">
        <v>6664.0587432698094</v>
      </c>
      <c r="Q43" s="2">
        <v>7198.5886903559185</v>
      </c>
      <c r="R43" s="2">
        <v>5801.9345067616541</v>
      </c>
    </row>
    <row r="44" spans="1:18" ht="11.25" customHeight="1" x14ac:dyDescent="0.25">
      <c r="A44" s="59" t="s">
        <v>149</v>
      </c>
      <c r="B44" s="60" t="s">
        <v>59</v>
      </c>
      <c r="C44" s="2">
        <v>108864.62338755018</v>
      </c>
      <c r="D44" s="2">
        <v>109115.32528225053</v>
      </c>
      <c r="E44" s="2">
        <v>109512.09878942868</v>
      </c>
      <c r="F44" s="2">
        <v>101558.0364154666</v>
      </c>
      <c r="G44" s="2">
        <v>80145.40000975813</v>
      </c>
      <c r="H44" s="2">
        <v>78350.449712813017</v>
      </c>
      <c r="I44" s="2">
        <v>66473.287326771911</v>
      </c>
      <c r="J44" s="2">
        <v>52083.845336147635</v>
      </c>
      <c r="K44" s="2">
        <v>49375.2500143324</v>
      </c>
      <c r="L44" s="2">
        <v>44895.052841973637</v>
      </c>
      <c r="M44" s="2">
        <v>34709.315319048997</v>
      </c>
      <c r="N44" s="2">
        <v>27634.912396440766</v>
      </c>
      <c r="O44" s="2">
        <v>25805.215212837873</v>
      </c>
      <c r="P44" s="2">
        <v>20015.604779898116</v>
      </c>
      <c r="Q44" s="2">
        <v>18362.388052385624</v>
      </c>
      <c r="R44" s="2">
        <v>19037.372406673079</v>
      </c>
    </row>
    <row r="45" spans="1:18" ht="11.25" customHeight="1" x14ac:dyDescent="0.25">
      <c r="A45" s="59" t="s">
        <v>150</v>
      </c>
      <c r="B45" s="60" t="s">
        <v>151</v>
      </c>
      <c r="C45" s="2">
        <v>6410.9347311203655</v>
      </c>
      <c r="D45" s="2">
        <v>6593.3517211980843</v>
      </c>
      <c r="E45" s="2">
        <v>6250.681542452473</v>
      </c>
      <c r="F45" s="2">
        <v>5326.691789745144</v>
      </c>
      <c r="G45" s="2">
        <v>18508.917178362277</v>
      </c>
      <c r="H45" s="2">
        <v>17334.056548210876</v>
      </c>
      <c r="I45" s="2">
        <v>18719.427425429305</v>
      </c>
      <c r="J45" s="2">
        <v>19607.678832824749</v>
      </c>
      <c r="K45" s="2">
        <v>19128.914798672882</v>
      </c>
      <c r="L45" s="2">
        <v>16316.195648811372</v>
      </c>
      <c r="M45" s="2">
        <v>17761.530194554856</v>
      </c>
      <c r="N45" s="2">
        <v>15416.468077288635</v>
      </c>
      <c r="O45" s="2">
        <v>16024.683433052094</v>
      </c>
      <c r="P45" s="2">
        <v>11439.104545456317</v>
      </c>
      <c r="Q45" s="2">
        <v>11181.889913458748</v>
      </c>
      <c r="R45" s="2">
        <v>13957.368913954266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4047.4987628528165</v>
      </c>
      <c r="D48" s="1">
        <v>3662.1860734923121</v>
      </c>
      <c r="E48" s="1">
        <v>2940.8180886836285</v>
      </c>
      <c r="F48" s="1">
        <v>292.599677309904</v>
      </c>
      <c r="G48" s="1">
        <v>1422.7914590469002</v>
      </c>
      <c r="H48" s="1">
        <v>296.57178116117507</v>
      </c>
      <c r="I48" s="1">
        <v>145.28614680000001</v>
      </c>
      <c r="J48" s="1">
        <v>185.49023615463602</v>
      </c>
      <c r="K48" s="1">
        <v>6.4196880149520013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1553.759699297553</v>
      </c>
      <c r="D49" s="1">
        <v>1927.9369313100001</v>
      </c>
      <c r="E49" s="1">
        <v>1869.0064862039999</v>
      </c>
      <c r="F49" s="1">
        <v>2165.5681688628001</v>
      </c>
      <c r="G49" s="1">
        <v>3628.8936370206002</v>
      </c>
      <c r="H49" s="1">
        <v>4100.51231742652</v>
      </c>
      <c r="I49" s="1">
        <v>3845.2700809107005</v>
      </c>
      <c r="J49" s="1">
        <v>3975.3745444530005</v>
      </c>
      <c r="K49" s="1">
        <v>4550.0079835781999</v>
      </c>
      <c r="L49" s="1">
        <v>5986.4895689625009</v>
      </c>
      <c r="M49" s="1">
        <v>3428.2983949923687</v>
      </c>
      <c r="N49" s="1">
        <v>3057.2143532159644</v>
      </c>
      <c r="O49" s="1">
        <v>3816.3493761655172</v>
      </c>
      <c r="P49" s="1">
        <v>2238.6657306093093</v>
      </c>
      <c r="Q49" s="1">
        <v>2161.184863398079</v>
      </c>
      <c r="R49" s="1">
        <v>4438.4060993076873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809.67626896999502</v>
      </c>
      <c r="D51" s="1">
        <v>1003.228716395772</v>
      </c>
      <c r="E51" s="1">
        <v>1440.8569675648441</v>
      </c>
      <c r="F51" s="1">
        <v>2868.5239435724402</v>
      </c>
      <c r="G51" s="1">
        <v>13457.232082294777</v>
      </c>
      <c r="H51" s="1">
        <v>12936.972449623179</v>
      </c>
      <c r="I51" s="1">
        <v>14728.871197718607</v>
      </c>
      <c r="J51" s="1">
        <v>15446.814052217112</v>
      </c>
      <c r="K51" s="1">
        <v>14572.48712707973</v>
      </c>
      <c r="L51" s="1">
        <v>10329.706079848873</v>
      </c>
      <c r="M51" s="1">
        <v>14333.231799562489</v>
      </c>
      <c r="N51" s="1">
        <v>12359.253724072671</v>
      </c>
      <c r="O51" s="1">
        <v>12208.334056886575</v>
      </c>
      <c r="P51" s="1">
        <v>9200.438814847008</v>
      </c>
      <c r="Q51" s="1">
        <v>9020.7050500606692</v>
      </c>
      <c r="R51" s="1">
        <v>9518.9628146465784</v>
      </c>
    </row>
    <row r="52" spans="1:18" ht="11.25" customHeight="1" x14ac:dyDescent="0.25">
      <c r="A52" s="53" t="s">
        <v>72</v>
      </c>
      <c r="B52" s="54" t="s">
        <v>73</v>
      </c>
      <c r="C52" s="80">
        <v>292916.40267925267</v>
      </c>
      <c r="D52" s="80">
        <v>297320.32014932641</v>
      </c>
      <c r="E52" s="80">
        <v>313833.00686636486</v>
      </c>
      <c r="F52" s="80">
        <v>332391.99087308318</v>
      </c>
      <c r="G52" s="80">
        <v>358509.23514769925</v>
      </c>
      <c r="H52" s="80">
        <v>374963.66025122337</v>
      </c>
      <c r="I52" s="80">
        <v>385729.04554624041</v>
      </c>
      <c r="J52" s="80">
        <v>407176.83202619571</v>
      </c>
      <c r="K52" s="80">
        <v>417923.68381742929</v>
      </c>
      <c r="L52" s="80">
        <v>368096.806584823</v>
      </c>
      <c r="M52" s="80">
        <v>404912.42374998599</v>
      </c>
      <c r="N52" s="80">
        <v>373040.38438591425</v>
      </c>
      <c r="O52" s="80">
        <v>323314.51446831727</v>
      </c>
      <c r="P52" s="80">
        <v>293383.8032667145</v>
      </c>
      <c r="Q52" s="80">
        <v>274197.3682471182</v>
      </c>
      <c r="R52" s="80">
        <v>283520.39368485531</v>
      </c>
    </row>
    <row r="53" spans="1:18" ht="11.25" customHeight="1" x14ac:dyDescent="0.25">
      <c r="A53" s="56" t="s">
        <v>74</v>
      </c>
      <c r="B53" s="57" t="s">
        <v>75</v>
      </c>
      <c r="C53" s="3">
        <v>222302.90170685019</v>
      </c>
      <c r="D53" s="3">
        <v>228944.79727806619</v>
      </c>
      <c r="E53" s="3">
        <v>244399.96134268946</v>
      </c>
      <c r="F53" s="3">
        <v>260700.30736643518</v>
      </c>
      <c r="G53" s="3">
        <v>283219.81694745435</v>
      </c>
      <c r="H53" s="3">
        <v>298002.78333497071</v>
      </c>
      <c r="I53" s="3">
        <v>306475.38174307987</v>
      </c>
      <c r="J53" s="3">
        <v>322054.44778683642</v>
      </c>
      <c r="K53" s="3">
        <v>339512.51594189956</v>
      </c>
      <c r="L53" s="3">
        <v>316108.36201846774</v>
      </c>
      <c r="M53" s="3">
        <v>334390.21666109376</v>
      </c>
      <c r="N53" s="3">
        <v>303238.50893508503</v>
      </c>
      <c r="O53" s="3">
        <v>252810.15917509628</v>
      </c>
      <c r="P53" s="3">
        <v>221804.16427646513</v>
      </c>
      <c r="Q53" s="3">
        <v>199441.74534996744</v>
      </c>
      <c r="R53" s="3">
        <v>212385.08864360236</v>
      </c>
    </row>
    <row r="54" spans="1:18" ht="11.25" customHeight="1" x14ac:dyDescent="0.25">
      <c r="A54" s="56" t="s">
        <v>152</v>
      </c>
      <c r="B54" s="57" t="s">
        <v>153</v>
      </c>
      <c r="C54" s="3">
        <v>70613.500972402457</v>
      </c>
      <c r="D54" s="3">
        <v>68375.522871260211</v>
      </c>
      <c r="E54" s="3">
        <v>69433.045523675406</v>
      </c>
      <c r="F54" s="3">
        <v>71691.683506647983</v>
      </c>
      <c r="G54" s="3">
        <v>75289.41820024488</v>
      </c>
      <c r="H54" s="3">
        <v>76960.876916252644</v>
      </c>
      <c r="I54" s="3">
        <v>79253.66380316054</v>
      </c>
      <c r="J54" s="3">
        <v>85122.384239359293</v>
      </c>
      <c r="K54" s="3">
        <v>78411.167875529718</v>
      </c>
      <c r="L54" s="3">
        <v>51988.444566355291</v>
      </c>
      <c r="M54" s="3">
        <v>70522.207088892232</v>
      </c>
      <c r="N54" s="3">
        <v>69801.87545082919</v>
      </c>
      <c r="O54" s="3">
        <v>70504.355293220957</v>
      </c>
      <c r="P54" s="3">
        <v>71579.638990249325</v>
      </c>
      <c r="Q54" s="3">
        <v>74755.622897150766</v>
      </c>
      <c r="R54" s="3">
        <v>71135.305041252985</v>
      </c>
    </row>
    <row r="55" spans="1:18" ht="11.25" customHeight="1" x14ac:dyDescent="0.25">
      <c r="A55" s="59" t="s">
        <v>76</v>
      </c>
      <c r="B55" s="60" t="s">
        <v>77</v>
      </c>
      <c r="C55" s="2">
        <v>3643.1067968920402</v>
      </c>
      <c r="D55" s="2">
        <v>3164.5028168886238</v>
      </c>
      <c r="E55" s="2">
        <v>2940.8560166954876</v>
      </c>
      <c r="F55" s="2">
        <v>3202.5149075638083</v>
      </c>
      <c r="G55" s="2">
        <v>3017.260183807728</v>
      </c>
      <c r="H55" s="2">
        <v>3049.9228184895419</v>
      </c>
      <c r="I55" s="2">
        <v>3275.7844942182237</v>
      </c>
      <c r="J55" s="2">
        <v>3842.1522591665757</v>
      </c>
      <c r="K55" s="2">
        <v>3605.9120939524319</v>
      </c>
      <c r="L55" s="2">
        <v>2901.25979380224</v>
      </c>
      <c r="M55" s="2">
        <v>3412.1609642327639</v>
      </c>
      <c r="N55" s="2">
        <v>3293.9041005170584</v>
      </c>
      <c r="O55" s="2">
        <v>3475.969508017879</v>
      </c>
      <c r="P55" s="2">
        <v>3229.7051932245167</v>
      </c>
      <c r="Q55" s="2">
        <v>3112.2507026178691</v>
      </c>
      <c r="R55" s="2">
        <v>3258.2138411688911</v>
      </c>
    </row>
    <row r="56" spans="1:18" ht="11.25" customHeight="1" x14ac:dyDescent="0.25">
      <c r="A56" s="59" t="s">
        <v>78</v>
      </c>
      <c r="B56" s="60" t="s">
        <v>79</v>
      </c>
      <c r="C56" s="2">
        <v>65233.220080205159</v>
      </c>
      <c r="D56" s="2">
        <v>63301.844526055211</v>
      </c>
      <c r="E56" s="2">
        <v>64492.904360102388</v>
      </c>
      <c r="F56" s="2">
        <v>64444.311773150395</v>
      </c>
      <c r="G56" s="2">
        <v>67829.448773267999</v>
      </c>
      <c r="H56" s="2">
        <v>69355.001209738111</v>
      </c>
      <c r="I56" s="2">
        <v>71964.971727386408</v>
      </c>
      <c r="J56" s="2">
        <v>77080.108890096002</v>
      </c>
      <c r="K56" s="2">
        <v>71164.716513883206</v>
      </c>
      <c r="L56" s="2">
        <v>45661.920016190394</v>
      </c>
      <c r="M56" s="2">
        <v>63138.443189865131</v>
      </c>
      <c r="N56" s="2">
        <v>62823.002016939005</v>
      </c>
      <c r="O56" s="2">
        <v>62755.6722112813</v>
      </c>
      <c r="P56" s="2">
        <v>64328.153262029635</v>
      </c>
      <c r="Q56" s="2">
        <v>67315.0306481195</v>
      </c>
      <c r="R56" s="2">
        <v>62935.342039803611</v>
      </c>
    </row>
    <row r="57" spans="1:18" ht="11.25" customHeight="1" x14ac:dyDescent="0.25">
      <c r="A57" s="64" t="s">
        <v>154</v>
      </c>
      <c r="B57" s="60" t="s">
        <v>80</v>
      </c>
      <c r="C57" s="2">
        <v>592.57550707667406</v>
      </c>
      <c r="D57" s="2">
        <v>649.43355222014407</v>
      </c>
      <c r="E57" s="2">
        <v>684.27845664393601</v>
      </c>
      <c r="F57" s="2">
        <v>722.56786386897602</v>
      </c>
      <c r="G57" s="2">
        <v>686.06077037011187</v>
      </c>
      <c r="H57" s="2">
        <v>727.58280000000127</v>
      </c>
      <c r="I57" s="2">
        <v>763.94138135255992</v>
      </c>
      <c r="J57" s="2">
        <v>760.30613279999989</v>
      </c>
      <c r="K57" s="2">
        <v>821.84194650887991</v>
      </c>
      <c r="L57" s="2">
        <v>864.86473344009596</v>
      </c>
      <c r="M57" s="2">
        <v>932.93102574698059</v>
      </c>
      <c r="N57" s="2">
        <v>920.38940731699847</v>
      </c>
      <c r="O57" s="2">
        <v>841.10373539143927</v>
      </c>
      <c r="P57" s="2">
        <v>800.19848233116841</v>
      </c>
      <c r="Q57" s="2">
        <v>888.17759999999987</v>
      </c>
      <c r="R57" s="2">
        <v>859.67093125104554</v>
      </c>
    </row>
    <row r="58" spans="1:18" ht="11.25" customHeight="1" x14ac:dyDescent="0.25">
      <c r="A58" s="64" t="s">
        <v>81</v>
      </c>
      <c r="B58" s="60" t="s">
        <v>82</v>
      </c>
      <c r="C58" s="2">
        <v>1144.5985882285838</v>
      </c>
      <c r="D58" s="2">
        <v>1259.74197609624</v>
      </c>
      <c r="E58" s="2">
        <v>1315.0066902336</v>
      </c>
      <c r="F58" s="2">
        <v>3322.2889620648002</v>
      </c>
      <c r="G58" s="2">
        <v>3756.648472799041</v>
      </c>
      <c r="H58" s="2">
        <v>3828.3700880249803</v>
      </c>
      <c r="I58" s="2">
        <v>3248.9662002033601</v>
      </c>
      <c r="J58" s="2">
        <v>3439.8169572967204</v>
      </c>
      <c r="K58" s="2">
        <v>2818.6973211852001</v>
      </c>
      <c r="L58" s="2">
        <v>2560.4000229225599</v>
      </c>
      <c r="M58" s="2">
        <v>3038.6719090473575</v>
      </c>
      <c r="N58" s="2">
        <v>2764.5799260561321</v>
      </c>
      <c r="O58" s="2">
        <v>3431.6098385303362</v>
      </c>
      <c r="P58" s="2">
        <v>3221.5820526640109</v>
      </c>
      <c r="Q58" s="2">
        <v>3440.1639464133941</v>
      </c>
      <c r="R58" s="2">
        <v>4082.0782290294273</v>
      </c>
    </row>
    <row r="59" spans="1:18" ht="11.25" customHeight="1" x14ac:dyDescent="0.25">
      <c r="A59" s="81" t="s">
        <v>349</v>
      </c>
      <c r="B59" s="54">
        <v>7200</v>
      </c>
      <c r="C59" s="80">
        <v>19827.551538485888</v>
      </c>
      <c r="D59" s="80">
        <v>25635.30392213208</v>
      </c>
      <c r="E59" s="80">
        <v>25618.346509937903</v>
      </c>
      <c r="F59" s="80">
        <v>19942.596926329861</v>
      </c>
      <c r="G59" s="80">
        <v>20335.69185521796</v>
      </c>
      <c r="H59" s="80">
        <v>23108.610386334658</v>
      </c>
      <c r="I59" s="80">
        <v>24385.731677876738</v>
      </c>
      <c r="J59" s="80">
        <v>26163.876506223383</v>
      </c>
      <c r="K59" s="80">
        <v>26298.492431445433</v>
      </c>
      <c r="L59" s="80">
        <v>29366.52766553135</v>
      </c>
      <c r="M59" s="80">
        <v>30396.203183573671</v>
      </c>
      <c r="N59" s="80">
        <v>32656.978907228135</v>
      </c>
      <c r="O59" s="80">
        <v>33883.694159358849</v>
      </c>
      <c r="P59" s="80">
        <v>33108.417282845803</v>
      </c>
      <c r="Q59" s="80">
        <v>35702.978739340149</v>
      </c>
      <c r="R59" s="80">
        <v>37009.400784907528</v>
      </c>
    </row>
    <row r="60" spans="1:18" ht="11.25" customHeight="1" x14ac:dyDescent="0.25">
      <c r="A60" s="56" t="s">
        <v>97</v>
      </c>
      <c r="B60" s="57" t="s">
        <v>98</v>
      </c>
      <c r="C60" s="3">
        <v>8683.9604205695796</v>
      </c>
      <c r="D60" s="3">
        <v>13627.9652904252</v>
      </c>
      <c r="E60" s="3">
        <v>13454.498071666079</v>
      </c>
      <c r="F60" s="3">
        <v>5291.5648401158414</v>
      </c>
      <c r="G60" s="3">
        <v>4668.8679615006004</v>
      </c>
      <c r="H60" s="3">
        <v>3937.0752881534863</v>
      </c>
      <c r="I60" s="3">
        <v>3409.3721324005201</v>
      </c>
      <c r="J60" s="3">
        <v>4650.4752172164008</v>
      </c>
      <c r="K60" s="3">
        <v>3570.4240916058011</v>
      </c>
      <c r="L60" s="3">
        <v>6462.9282281849992</v>
      </c>
      <c r="M60" s="3">
        <v>6751.7451527618632</v>
      </c>
      <c r="N60" s="3">
        <v>8351.6283054372798</v>
      </c>
      <c r="O60" s="3">
        <v>8521.2235185884729</v>
      </c>
      <c r="P60" s="3">
        <v>6204.9145981510283</v>
      </c>
      <c r="Q60" s="3">
        <v>7308.7276667049346</v>
      </c>
      <c r="R60" s="3">
        <v>7614.3188040583482</v>
      </c>
    </row>
    <row r="61" spans="1:18" ht="11.25" customHeight="1" x14ac:dyDescent="0.25">
      <c r="A61" s="56" t="s">
        <v>99</v>
      </c>
      <c r="B61" s="57" t="s">
        <v>100</v>
      </c>
      <c r="C61" s="3">
        <v>11143.591117916309</v>
      </c>
      <c r="D61" s="3">
        <v>12007.33863170688</v>
      </c>
      <c r="E61" s="3">
        <v>12163.848438271825</v>
      </c>
      <c r="F61" s="3">
        <v>14651.032086214022</v>
      </c>
      <c r="G61" s="3">
        <v>15666.823893717359</v>
      </c>
      <c r="H61" s="3">
        <v>19171.535098181172</v>
      </c>
      <c r="I61" s="3">
        <v>20976.359545476218</v>
      </c>
      <c r="J61" s="3">
        <v>21513.401289006983</v>
      </c>
      <c r="K61" s="3">
        <v>22728.068339839636</v>
      </c>
      <c r="L61" s="3">
        <v>22903.599437346347</v>
      </c>
      <c r="M61" s="3">
        <v>23644.458030811806</v>
      </c>
      <c r="N61" s="3">
        <v>24305.350601790858</v>
      </c>
      <c r="O61" s="3">
        <v>25362.470640770374</v>
      </c>
      <c r="P61" s="3">
        <v>26903.502684694773</v>
      </c>
      <c r="Q61" s="3">
        <v>28394.251072635219</v>
      </c>
      <c r="R61" s="3">
        <v>29395.081980849183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42222.560239418017</v>
      </c>
      <c r="D64" s="82">
        <v>45556.656648324337</v>
      </c>
      <c r="E64" s="82">
        <v>50586.466643484629</v>
      </c>
      <c r="F64" s="82">
        <v>61038.961853371336</v>
      </c>
      <c r="G64" s="82">
        <v>71431.858739564865</v>
      </c>
      <c r="H64" s="82">
        <v>87451.601353236445</v>
      </c>
      <c r="I64" s="82">
        <v>93834.024188297248</v>
      </c>
      <c r="J64" s="82">
        <v>100958.62061296994</v>
      </c>
      <c r="K64" s="82">
        <v>110803.32068101085</v>
      </c>
      <c r="L64" s="82">
        <v>118238.70022395399</v>
      </c>
      <c r="M64" s="82">
        <v>137438.55553279311</v>
      </c>
      <c r="N64" s="82">
        <v>144166.93845058614</v>
      </c>
      <c r="O64" s="82">
        <v>158970.64797804487</v>
      </c>
      <c r="P64" s="82">
        <v>167055.77661912917</v>
      </c>
      <c r="Q64" s="82">
        <v>174271.25745285605</v>
      </c>
      <c r="R64" s="82">
        <v>180069.10774251947</v>
      </c>
    </row>
    <row r="65" spans="1:18" ht="11.25" customHeight="1" x14ac:dyDescent="0.25">
      <c r="A65" s="72" t="s">
        <v>350</v>
      </c>
      <c r="B65" s="73" t="s">
        <v>83</v>
      </c>
      <c r="C65" s="83">
        <v>25588.501712348439</v>
      </c>
      <c r="D65" s="83">
        <v>27520.415143038721</v>
      </c>
      <c r="E65" s="83">
        <v>31104.060782699526</v>
      </c>
      <c r="F65" s="83">
        <v>39265.314720589435</v>
      </c>
      <c r="G65" s="83">
        <v>47375.463237903365</v>
      </c>
      <c r="H65" s="83">
        <v>57840.032468962716</v>
      </c>
      <c r="I65" s="83">
        <v>61059.952585013758</v>
      </c>
      <c r="J65" s="83">
        <v>64410.228652129925</v>
      </c>
      <c r="K65" s="83">
        <v>71559.118087994881</v>
      </c>
      <c r="L65" s="83">
        <v>76239.591466792306</v>
      </c>
      <c r="M65" s="83">
        <v>91915.585649486748</v>
      </c>
      <c r="N65" s="83">
        <v>95131.692464378226</v>
      </c>
      <c r="O65" s="83">
        <v>105287.95200750558</v>
      </c>
      <c r="P65" s="83">
        <v>107787.5950440952</v>
      </c>
      <c r="Q65" s="83">
        <v>111468.19955275409</v>
      </c>
      <c r="R65" s="83">
        <v>114543.57166570514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3985.6368317404053</v>
      </c>
      <c r="D67" s="83">
        <v>4647.3301396136176</v>
      </c>
      <c r="E67" s="83">
        <v>5801.9450980196161</v>
      </c>
      <c r="F67" s="83">
        <v>5889.9303091399679</v>
      </c>
      <c r="G67" s="83">
        <v>6678.8296019499603</v>
      </c>
      <c r="H67" s="83">
        <v>7515.0357667979406</v>
      </c>
      <c r="I67" s="83">
        <v>8222.6373491480426</v>
      </c>
      <c r="J67" s="83">
        <v>10846.566910296937</v>
      </c>
      <c r="K67" s="83">
        <v>12119.435796188449</v>
      </c>
      <c r="L67" s="83">
        <v>13245.064525909946</v>
      </c>
      <c r="M67" s="83">
        <v>15002.385822032244</v>
      </c>
      <c r="N67" s="83">
        <v>18338.938039197135</v>
      </c>
      <c r="O67" s="83">
        <v>21437.925669183962</v>
      </c>
      <c r="P67" s="83">
        <v>25115.314004578788</v>
      </c>
      <c r="Q67" s="83">
        <v>26902.564535594669</v>
      </c>
      <c r="R67" s="83">
        <v>27892.960795768224</v>
      </c>
    </row>
    <row r="68" spans="1:18" ht="11.25" customHeight="1" x14ac:dyDescent="0.25">
      <c r="A68" s="72" t="s">
        <v>86</v>
      </c>
      <c r="B68" s="73" t="s">
        <v>87</v>
      </c>
      <c r="C68" s="83">
        <v>12648.421695329169</v>
      </c>
      <c r="D68" s="83">
        <v>13375.913863752001</v>
      </c>
      <c r="E68" s="83">
        <v>13601.475243540001</v>
      </c>
      <c r="F68" s="83">
        <v>15836.393019132</v>
      </c>
      <c r="G68" s="83">
        <v>16924.296783311998</v>
      </c>
      <c r="H68" s="83">
        <v>20709.901902795831</v>
      </c>
      <c r="I68" s="83">
        <v>22370.088435443999</v>
      </c>
      <c r="J68" s="83">
        <v>24639.888451499995</v>
      </c>
      <c r="K68" s="83">
        <v>25875.345598415999</v>
      </c>
      <c r="L68" s="83">
        <v>26132.957685827998</v>
      </c>
      <c r="M68" s="83">
        <v>27471.272952956031</v>
      </c>
      <c r="N68" s="83">
        <v>28626.688463786748</v>
      </c>
      <c r="O68" s="83">
        <v>29944.890339052225</v>
      </c>
      <c r="P68" s="83">
        <v>31330.735331508491</v>
      </c>
      <c r="Q68" s="83">
        <v>32769.285384359398</v>
      </c>
      <c r="R68" s="83">
        <v>34122.503858676835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12.997501919999999</v>
      </c>
      <c r="E69" s="83">
        <v>78.985519225488005</v>
      </c>
      <c r="F69" s="83">
        <v>47.323804509935997</v>
      </c>
      <c r="G69" s="83">
        <v>453.26911639953596</v>
      </c>
      <c r="H69" s="83">
        <v>1386.6312146799546</v>
      </c>
      <c r="I69" s="83">
        <v>2181.3458186914559</v>
      </c>
      <c r="J69" s="83">
        <v>1061.9365990430879</v>
      </c>
      <c r="K69" s="83">
        <v>1249.42119841152</v>
      </c>
      <c r="L69" s="83">
        <v>2621.0865454237437</v>
      </c>
      <c r="M69" s="83">
        <v>3049.3111083181157</v>
      </c>
      <c r="N69" s="83">
        <v>2069.6194832240235</v>
      </c>
      <c r="O69" s="83">
        <v>2299.8799623030959</v>
      </c>
      <c r="P69" s="83">
        <v>2822.1322389467191</v>
      </c>
      <c r="Q69" s="83">
        <v>3131.207980147869</v>
      </c>
      <c r="R69" s="83">
        <v>3510.0714223692626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0.88930596254400007</v>
      </c>
      <c r="M71" s="84">
        <v>1.486800000000025</v>
      </c>
      <c r="N71" s="84">
        <v>13.947681886939218</v>
      </c>
      <c r="O71" s="84">
        <v>9.6288032095627063</v>
      </c>
      <c r="P71" s="84">
        <v>12.956436201881203</v>
      </c>
      <c r="Q71" s="84">
        <v>14.867945964698844</v>
      </c>
      <c r="R71" s="84">
        <v>18.761993093090751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12.997501919999999</v>
      </c>
      <c r="E73" s="84">
        <v>78.985519225488005</v>
      </c>
      <c r="F73" s="84">
        <v>47.323804509935997</v>
      </c>
      <c r="G73" s="84">
        <v>453.26911639953596</v>
      </c>
      <c r="H73" s="84">
        <v>1386.6312146799546</v>
      </c>
      <c r="I73" s="84">
        <v>2181.3458186914559</v>
      </c>
      <c r="J73" s="84">
        <v>1061.9365990430879</v>
      </c>
      <c r="K73" s="84">
        <v>1249.42119841152</v>
      </c>
      <c r="L73" s="84">
        <v>2620.1972394611998</v>
      </c>
      <c r="M73" s="84">
        <v>3047.8243083181155</v>
      </c>
      <c r="N73" s="84">
        <v>2055.6718013370837</v>
      </c>
      <c r="O73" s="84">
        <v>2290.2511590935328</v>
      </c>
      <c r="P73" s="84">
        <v>2809.1758027448377</v>
      </c>
      <c r="Q73" s="84">
        <v>3116.3400341831702</v>
      </c>
      <c r="R73" s="84">
        <v>3491.3094292761716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263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71011.082460129939</v>
      </c>
      <c r="D2" s="79">
        <v>72325.465979331799</v>
      </c>
      <c r="E2" s="79">
        <v>72750.547318435521</v>
      </c>
      <c r="F2" s="79">
        <v>73548.309563618546</v>
      </c>
      <c r="G2" s="79">
        <v>74530.908569651627</v>
      </c>
      <c r="H2" s="79">
        <v>74410.818924312975</v>
      </c>
      <c r="I2" s="79">
        <v>74245.626615847039</v>
      </c>
      <c r="J2" s="79">
        <v>71730.607789027534</v>
      </c>
      <c r="K2" s="79">
        <v>72776.376026622514</v>
      </c>
      <c r="L2" s="79">
        <v>72512.880063854958</v>
      </c>
      <c r="M2" s="79">
        <v>73334.734021836106</v>
      </c>
      <c r="N2" s="79">
        <v>71737.631439026809</v>
      </c>
      <c r="O2" s="79">
        <v>72465.060845434098</v>
      </c>
      <c r="P2" s="79">
        <v>71732.402412632015</v>
      </c>
      <c r="Q2" s="79">
        <v>70257.941972963148</v>
      </c>
      <c r="R2" s="79">
        <v>69545.103323213305</v>
      </c>
    </row>
    <row r="3" spans="1:18" ht="11.25" customHeight="1" x14ac:dyDescent="0.25">
      <c r="A3" s="53" t="s">
        <v>2</v>
      </c>
      <c r="B3" s="54" t="s">
        <v>3</v>
      </c>
      <c r="C3" s="80">
        <v>4021.5238187101413</v>
      </c>
      <c r="D3" s="80">
        <v>4026.8550940678865</v>
      </c>
      <c r="E3" s="80">
        <v>4490.8956130364895</v>
      </c>
      <c r="F3" s="80">
        <v>4520.4494663392852</v>
      </c>
      <c r="G3" s="80">
        <v>4754.3259703327267</v>
      </c>
      <c r="H3" s="80">
        <v>5066.7792568398572</v>
      </c>
      <c r="I3" s="80">
        <v>5520.8060874886232</v>
      </c>
      <c r="J3" s="80">
        <v>5460.4263973602046</v>
      </c>
      <c r="K3" s="80">
        <v>5770.6414237380468</v>
      </c>
      <c r="L3" s="80">
        <v>5951.604298058679</v>
      </c>
      <c r="M3" s="80">
        <v>6257.1321430400958</v>
      </c>
      <c r="N3" s="80">
        <v>6284.0561928724919</v>
      </c>
      <c r="O3" s="80">
        <v>6343.3501677821114</v>
      </c>
      <c r="P3" s="80">
        <v>6198.2026806454041</v>
      </c>
      <c r="Q3" s="80">
        <v>6169.2078826410034</v>
      </c>
      <c r="R3" s="80">
        <v>6014.3669041769335</v>
      </c>
    </row>
    <row r="4" spans="1:18" ht="11.25" customHeight="1" x14ac:dyDescent="0.25">
      <c r="A4" s="56" t="s">
        <v>125</v>
      </c>
      <c r="B4" s="57" t="s">
        <v>126</v>
      </c>
      <c r="C4" s="3">
        <v>3433.1136528845168</v>
      </c>
      <c r="D4" s="3">
        <v>3480.3517136328301</v>
      </c>
      <c r="E4" s="3">
        <v>3898.6209536190645</v>
      </c>
      <c r="F4" s="3">
        <v>3938.248241018121</v>
      </c>
      <c r="G4" s="3">
        <v>4201.4852206324713</v>
      </c>
      <c r="H4" s="3">
        <v>4518.8446536042247</v>
      </c>
      <c r="I4" s="3">
        <v>4914.93045482854</v>
      </c>
      <c r="J4" s="3">
        <v>4911.7760974430566</v>
      </c>
      <c r="K4" s="3">
        <v>5168.9568409942522</v>
      </c>
      <c r="L4" s="3">
        <v>5299.4525208953401</v>
      </c>
      <c r="M4" s="3">
        <v>5529.5532133308097</v>
      </c>
      <c r="N4" s="3">
        <v>5481.1061375181307</v>
      </c>
      <c r="O4" s="3">
        <v>5527.7229881197727</v>
      </c>
      <c r="P4" s="3">
        <v>5346.5938739495059</v>
      </c>
      <c r="Q4" s="3">
        <v>5380.7806181722253</v>
      </c>
      <c r="R4" s="3">
        <v>5254.2071825270868</v>
      </c>
    </row>
    <row r="5" spans="1:18" ht="11.25" customHeight="1" x14ac:dyDescent="0.25">
      <c r="A5" s="59" t="s">
        <v>127</v>
      </c>
      <c r="B5" s="60" t="s">
        <v>128</v>
      </c>
      <c r="C5" s="2">
        <v>2961.0463835302803</v>
      </c>
      <c r="D5" s="2">
        <v>3064.2303576039626</v>
      </c>
      <c r="E5" s="2">
        <v>3536.6324288607266</v>
      </c>
      <c r="F5" s="2">
        <v>3626.1005697091205</v>
      </c>
      <c r="G5" s="2">
        <v>3939.634708409742</v>
      </c>
      <c r="H5" s="2">
        <v>4338.0444863276734</v>
      </c>
      <c r="I5" s="2">
        <v>4737.7638470965931</v>
      </c>
      <c r="J5" s="2">
        <v>4744.0066490040672</v>
      </c>
      <c r="K5" s="2">
        <v>5018.1344754095071</v>
      </c>
      <c r="L5" s="2">
        <v>5065.1971679046719</v>
      </c>
      <c r="M5" s="2">
        <v>5185.5734249607494</v>
      </c>
      <c r="N5" s="2">
        <v>5110.2804258634669</v>
      </c>
      <c r="O5" s="2">
        <v>5263.2000523840143</v>
      </c>
      <c r="P5" s="2">
        <v>5071.8435099729977</v>
      </c>
      <c r="Q5" s="2">
        <v>5098.1981013237055</v>
      </c>
      <c r="R5" s="2">
        <v>4984.7104094816241</v>
      </c>
    </row>
    <row r="6" spans="1:18" ht="11.25" customHeight="1" x14ac:dyDescent="0.25">
      <c r="A6" s="61" t="s">
        <v>4</v>
      </c>
      <c r="B6" s="62" t="s">
        <v>5</v>
      </c>
      <c r="C6" s="1">
        <v>12.212187879750974</v>
      </c>
      <c r="D6" s="1">
        <v>14.503830368033899</v>
      </c>
      <c r="E6" s="1">
        <v>12.035365974818419</v>
      </c>
      <c r="F6" s="1">
        <v>42.347431235355657</v>
      </c>
      <c r="G6" s="1">
        <v>106.48299537709093</v>
      </c>
      <c r="H6" s="1">
        <v>127.5633292688441</v>
      </c>
      <c r="I6" s="1">
        <v>166.59409463274881</v>
      </c>
      <c r="J6" s="1">
        <v>172.59421600701347</v>
      </c>
      <c r="K6" s="1">
        <v>196.82800099246782</v>
      </c>
      <c r="L6" s="1">
        <v>201.66970554258253</v>
      </c>
      <c r="M6" s="1">
        <v>187.52639552585507</v>
      </c>
      <c r="N6" s="1">
        <v>184.36813987063476</v>
      </c>
      <c r="O6" s="1">
        <v>176.7844786845904</v>
      </c>
      <c r="P6" s="1">
        <v>184.76173079765508</v>
      </c>
      <c r="Q6" s="1">
        <v>176.22018564129203</v>
      </c>
      <c r="R6" s="1">
        <v>179.3587897806172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2941.3626838198979</v>
      </c>
      <c r="D8" s="1">
        <v>3040.8313422166148</v>
      </c>
      <c r="E8" s="1">
        <v>3512.2924816712648</v>
      </c>
      <c r="F8" s="1">
        <v>3567.6582407235687</v>
      </c>
      <c r="G8" s="1">
        <v>3816.0842736180257</v>
      </c>
      <c r="H8" s="1">
        <v>4189.9382159519964</v>
      </c>
      <c r="I8" s="1">
        <v>4545.621954153301</v>
      </c>
      <c r="J8" s="1">
        <v>4542.7382831839077</v>
      </c>
      <c r="K8" s="1">
        <v>4789.3662759434792</v>
      </c>
      <c r="L8" s="1">
        <v>4836.8891417602226</v>
      </c>
      <c r="M8" s="1">
        <v>4961.7995335326323</v>
      </c>
      <c r="N8" s="1">
        <v>4903.7564592335148</v>
      </c>
      <c r="O8" s="1">
        <v>5068.0253280246097</v>
      </c>
      <c r="P8" s="1">
        <v>4875.5467265545158</v>
      </c>
      <c r="Q8" s="1">
        <v>4910.6894387041921</v>
      </c>
      <c r="R8" s="1">
        <v>4796.1803277218178</v>
      </c>
    </row>
    <row r="9" spans="1:18" ht="11.25" customHeight="1" x14ac:dyDescent="0.25">
      <c r="A9" s="61" t="s">
        <v>10</v>
      </c>
      <c r="B9" s="62" t="s">
        <v>11</v>
      </c>
      <c r="C9" s="1">
        <v>7.4715118306311918</v>
      </c>
      <c r="D9" s="1">
        <v>8.8951850193138835</v>
      </c>
      <c r="E9" s="1">
        <v>12.304581214643378</v>
      </c>
      <c r="F9" s="1">
        <v>16.094897750196054</v>
      </c>
      <c r="G9" s="1">
        <v>17.067439414625504</v>
      </c>
      <c r="H9" s="1">
        <v>20.542941106832142</v>
      </c>
      <c r="I9" s="1">
        <v>25.5477983105432</v>
      </c>
      <c r="J9" s="1">
        <v>28.674149813146272</v>
      </c>
      <c r="K9" s="1">
        <v>31.940198473560368</v>
      </c>
      <c r="L9" s="1">
        <v>26.638320601866489</v>
      </c>
      <c r="M9" s="1">
        <v>36.247495902261853</v>
      </c>
      <c r="N9" s="1">
        <v>22.155826759317151</v>
      </c>
      <c r="O9" s="1">
        <v>18.390245674813706</v>
      </c>
      <c r="P9" s="1">
        <v>11.535052620826407</v>
      </c>
      <c r="Q9" s="1">
        <v>11.288476978221297</v>
      </c>
      <c r="R9" s="1">
        <v>9.1712919791890002</v>
      </c>
    </row>
    <row r="10" spans="1:18" ht="11.25" customHeight="1" x14ac:dyDescent="0.25">
      <c r="A10" s="59" t="s">
        <v>12</v>
      </c>
      <c r="B10" s="60" t="s">
        <v>13</v>
      </c>
      <c r="C10" s="2">
        <v>137.92913787536128</v>
      </c>
      <c r="D10" s="2">
        <v>113.83249115423558</v>
      </c>
      <c r="E10" s="2">
        <v>118.86706279032182</v>
      </c>
      <c r="F10" s="2">
        <v>86.212927009125679</v>
      </c>
      <c r="G10" s="2">
        <v>73.124100526846505</v>
      </c>
      <c r="H10" s="2">
        <v>82.295146099298762</v>
      </c>
      <c r="I10" s="2">
        <v>87.750409587869171</v>
      </c>
      <c r="J10" s="2">
        <v>96.984549431686276</v>
      </c>
      <c r="K10" s="2">
        <v>100.16796647622405</v>
      </c>
      <c r="L10" s="2">
        <v>108.44642420610879</v>
      </c>
      <c r="M10" s="2">
        <v>212.69340087477389</v>
      </c>
      <c r="N10" s="2">
        <v>208.09872652154061</v>
      </c>
      <c r="O10" s="2">
        <v>135.21148341015558</v>
      </c>
      <c r="P10" s="2">
        <v>148.13958243022768</v>
      </c>
      <c r="Q10" s="2">
        <v>146.16503394369795</v>
      </c>
      <c r="R10" s="2">
        <v>160.22303524985281</v>
      </c>
    </row>
    <row r="11" spans="1:18" ht="11.25" customHeight="1" x14ac:dyDescent="0.25">
      <c r="A11" s="59" t="s">
        <v>129</v>
      </c>
      <c r="B11" s="60" t="s">
        <v>130</v>
      </c>
      <c r="C11" s="2">
        <v>334.13813147887487</v>
      </c>
      <c r="D11" s="2">
        <v>302.28886487463217</v>
      </c>
      <c r="E11" s="2">
        <v>243.12146196801604</v>
      </c>
      <c r="F11" s="2">
        <v>225.93474429987495</v>
      </c>
      <c r="G11" s="2">
        <v>188.72641169588258</v>
      </c>
      <c r="H11" s="2">
        <v>98.50502117725253</v>
      </c>
      <c r="I11" s="2">
        <v>89.416198144077555</v>
      </c>
      <c r="J11" s="2">
        <v>70.784899007303778</v>
      </c>
      <c r="K11" s="2">
        <v>50.654399108520977</v>
      </c>
      <c r="L11" s="2">
        <v>125.80892878455961</v>
      </c>
      <c r="M11" s="2">
        <v>131.28638749528591</v>
      </c>
      <c r="N11" s="2">
        <v>162.72698513312295</v>
      </c>
      <c r="O11" s="2">
        <v>129.31145232560309</v>
      </c>
      <c r="P11" s="2">
        <v>126.61078154628012</v>
      </c>
      <c r="Q11" s="2">
        <v>136.41748290482172</v>
      </c>
      <c r="R11" s="2">
        <v>109.27373779561036</v>
      </c>
    </row>
    <row r="12" spans="1:18" ht="11.25" customHeight="1" x14ac:dyDescent="0.25">
      <c r="A12" s="61" t="s">
        <v>14</v>
      </c>
      <c r="B12" s="62" t="s">
        <v>15</v>
      </c>
      <c r="C12" s="1">
        <v>334.13813147887487</v>
      </c>
      <c r="D12" s="1">
        <v>302.28886487463217</v>
      </c>
      <c r="E12" s="1">
        <v>243.12146196801604</v>
      </c>
      <c r="F12" s="1">
        <v>225.93474429987495</v>
      </c>
      <c r="G12" s="1">
        <v>188.72641169588258</v>
      </c>
      <c r="H12" s="1">
        <v>98.50502117725253</v>
      </c>
      <c r="I12" s="1">
        <v>89.416198144077555</v>
      </c>
      <c r="J12" s="1">
        <v>70.784899007303778</v>
      </c>
      <c r="K12" s="1">
        <v>50.654399108520977</v>
      </c>
      <c r="L12" s="1">
        <v>125.80892878455961</v>
      </c>
      <c r="M12" s="1">
        <v>131.28638749528591</v>
      </c>
      <c r="N12" s="1">
        <v>162.72698513312295</v>
      </c>
      <c r="O12" s="1">
        <v>129.31145232560309</v>
      </c>
      <c r="P12" s="1">
        <v>126.61078154628012</v>
      </c>
      <c r="Q12" s="1">
        <v>136.41748290482172</v>
      </c>
      <c r="R12" s="1">
        <v>109.27373779561036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588.33597707503634</v>
      </c>
      <c r="D15" s="3">
        <v>546.50338043505633</v>
      </c>
      <c r="E15" s="3">
        <v>592.27465941742526</v>
      </c>
      <c r="F15" s="3">
        <v>582.20122532116375</v>
      </c>
      <c r="G15" s="3">
        <v>552.75168676882663</v>
      </c>
      <c r="H15" s="3">
        <v>547.93460323563215</v>
      </c>
      <c r="I15" s="3">
        <v>605.87563266008294</v>
      </c>
      <c r="J15" s="3">
        <v>548.65029991714812</v>
      </c>
      <c r="K15" s="3">
        <v>601.68458274379486</v>
      </c>
      <c r="L15" s="3">
        <v>652.15177716333892</v>
      </c>
      <c r="M15" s="3">
        <v>727.5789297092864</v>
      </c>
      <c r="N15" s="3">
        <v>802.95005535436087</v>
      </c>
      <c r="O15" s="3">
        <v>815.62717966233868</v>
      </c>
      <c r="P15" s="3">
        <v>851.60880669589835</v>
      </c>
      <c r="Q15" s="3">
        <v>788.4272644687785</v>
      </c>
      <c r="R15" s="3">
        <v>760.15972164984623</v>
      </c>
    </row>
    <row r="16" spans="1:18" ht="11.25" customHeight="1" x14ac:dyDescent="0.25">
      <c r="A16" s="59" t="s">
        <v>20</v>
      </c>
      <c r="B16" s="60" t="s">
        <v>21</v>
      </c>
      <c r="C16" s="2">
        <v>157.60474494378937</v>
      </c>
      <c r="D16" s="2">
        <v>154.13204234723537</v>
      </c>
      <c r="E16" s="2">
        <v>172.86081414496076</v>
      </c>
      <c r="F16" s="2">
        <v>170.93428605403957</v>
      </c>
      <c r="G16" s="2">
        <v>180.43594183697363</v>
      </c>
      <c r="H16" s="2">
        <v>165.03730148761665</v>
      </c>
      <c r="I16" s="2">
        <v>191.77218575188078</v>
      </c>
      <c r="J16" s="2">
        <v>167.2746740310196</v>
      </c>
      <c r="K16" s="2">
        <v>186.28215490196052</v>
      </c>
      <c r="L16" s="2">
        <v>193.84093466237746</v>
      </c>
      <c r="M16" s="2">
        <v>230.9397851682871</v>
      </c>
      <c r="N16" s="2">
        <v>265.03872317597336</v>
      </c>
      <c r="O16" s="2">
        <v>265.76015640089901</v>
      </c>
      <c r="P16" s="2">
        <v>300.84934356767712</v>
      </c>
      <c r="Q16" s="2">
        <v>279.89272825883756</v>
      </c>
      <c r="R16" s="2">
        <v>271.2300169415131</v>
      </c>
    </row>
    <row r="17" spans="1:18" ht="11.25" customHeight="1" x14ac:dyDescent="0.25">
      <c r="A17" s="64" t="s">
        <v>23</v>
      </c>
      <c r="B17" s="60" t="s">
        <v>24</v>
      </c>
      <c r="C17" s="2">
        <v>66.747492159513854</v>
      </c>
      <c r="D17" s="2">
        <v>71.125876420754409</v>
      </c>
      <c r="E17" s="2">
        <v>75.852643309520005</v>
      </c>
      <c r="F17" s="2">
        <v>80.117532876356464</v>
      </c>
      <c r="G17" s="2">
        <v>82.257258981211464</v>
      </c>
      <c r="H17" s="2">
        <v>88.359772030893325</v>
      </c>
      <c r="I17" s="2">
        <v>97.100221045183829</v>
      </c>
      <c r="J17" s="2">
        <v>103.53518898792791</v>
      </c>
      <c r="K17" s="2">
        <v>92.513652983135614</v>
      </c>
      <c r="L17" s="2">
        <v>97.607809405645057</v>
      </c>
      <c r="M17" s="2">
        <v>104.20338439934638</v>
      </c>
      <c r="N17" s="2">
        <v>129.13556057552131</v>
      </c>
      <c r="O17" s="2">
        <v>115.38488790038676</v>
      </c>
      <c r="P17" s="2">
        <v>113.97952526941295</v>
      </c>
      <c r="Q17" s="2">
        <v>130.88148406524823</v>
      </c>
      <c r="R17" s="2">
        <v>128.62924989372101</v>
      </c>
    </row>
    <row r="18" spans="1:18" ht="11.25" customHeight="1" x14ac:dyDescent="0.25">
      <c r="A18" s="65" t="s">
        <v>133</v>
      </c>
      <c r="B18" s="60" t="s">
        <v>22</v>
      </c>
      <c r="C18" s="2">
        <v>310.92462220793027</v>
      </c>
      <c r="D18" s="2">
        <v>271.50954351227898</v>
      </c>
      <c r="E18" s="2">
        <v>287.97156979617881</v>
      </c>
      <c r="F18" s="2">
        <v>280.60624142783377</v>
      </c>
      <c r="G18" s="2">
        <v>240.91807196847031</v>
      </c>
      <c r="H18" s="2">
        <v>243.24063350909915</v>
      </c>
      <c r="I18" s="2">
        <v>263.29325260424059</v>
      </c>
      <c r="J18" s="2">
        <v>218.64656474924004</v>
      </c>
      <c r="K18" s="2">
        <v>250.22249713611714</v>
      </c>
      <c r="L18" s="2">
        <v>285.32502761061301</v>
      </c>
      <c r="M18" s="2">
        <v>320.81337312773394</v>
      </c>
      <c r="N18" s="2">
        <v>327.4142564588056</v>
      </c>
      <c r="O18" s="2">
        <v>333.3964885583535</v>
      </c>
      <c r="P18" s="2">
        <v>331.6915920972902</v>
      </c>
      <c r="Q18" s="2">
        <v>281.56535165058057</v>
      </c>
      <c r="R18" s="2">
        <v>266.053579683762</v>
      </c>
    </row>
    <row r="19" spans="1:18" ht="11.25" customHeight="1" x14ac:dyDescent="0.25">
      <c r="A19" s="64" t="s">
        <v>25</v>
      </c>
      <c r="B19" s="60" t="s">
        <v>26</v>
      </c>
      <c r="C19" s="2">
        <v>53.059117763802838</v>
      </c>
      <c r="D19" s="2">
        <v>49.735918154787598</v>
      </c>
      <c r="E19" s="2">
        <v>55.589632166765682</v>
      </c>
      <c r="F19" s="2">
        <v>50.543164962933936</v>
      </c>
      <c r="G19" s="2">
        <v>49.140413982171204</v>
      </c>
      <c r="H19" s="2">
        <v>51.296896208023085</v>
      </c>
      <c r="I19" s="2">
        <v>53.709973258777723</v>
      </c>
      <c r="J19" s="2">
        <v>59.193872148960608</v>
      </c>
      <c r="K19" s="2">
        <v>72.666277722581484</v>
      </c>
      <c r="L19" s="2">
        <v>75.378005484703408</v>
      </c>
      <c r="M19" s="2">
        <v>71.622387013918868</v>
      </c>
      <c r="N19" s="2">
        <v>81.361515144060519</v>
      </c>
      <c r="O19" s="2">
        <v>101.08564680269939</v>
      </c>
      <c r="P19" s="2">
        <v>105.0883457615181</v>
      </c>
      <c r="Q19" s="2">
        <v>96.087700494112156</v>
      </c>
      <c r="R19" s="2">
        <v>94.246875130850199</v>
      </c>
    </row>
    <row r="20" spans="1:18" ht="11.25" customHeight="1" x14ac:dyDescent="0.25">
      <c r="A20" s="56" t="s">
        <v>27</v>
      </c>
      <c r="B20" s="57" t="s">
        <v>28</v>
      </c>
      <c r="C20" s="3">
        <v>7.4188750588305333E-2</v>
      </c>
      <c r="D20" s="3">
        <v>0</v>
      </c>
      <c r="E20" s="3">
        <v>0</v>
      </c>
      <c r="F20" s="3">
        <v>0</v>
      </c>
      <c r="G20" s="3">
        <v>8.9062931428723041E-2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27237.79013807423</v>
      </c>
      <c r="D21" s="80">
        <v>28168.97549525572</v>
      </c>
      <c r="E21" s="80">
        <v>27072.876585331003</v>
      </c>
      <c r="F21" s="80">
        <v>26949.285152961646</v>
      </c>
      <c r="G21" s="80">
        <v>26653.461143817643</v>
      </c>
      <c r="H21" s="80">
        <v>26314.016253495945</v>
      </c>
      <c r="I21" s="80">
        <v>25817.840961170314</v>
      </c>
      <c r="J21" s="80">
        <v>23037.138521380522</v>
      </c>
      <c r="K21" s="80">
        <v>24254.424865069541</v>
      </c>
      <c r="L21" s="80">
        <v>23005.626332516102</v>
      </c>
      <c r="M21" s="80">
        <v>22156.446211832881</v>
      </c>
      <c r="N21" s="80">
        <v>21417.779969648727</v>
      </c>
      <c r="O21" s="80">
        <v>20815.51109081741</v>
      </c>
      <c r="P21" s="80">
        <v>20877.870027106343</v>
      </c>
      <c r="Q21" s="80">
        <v>20742.696235736203</v>
      </c>
      <c r="R21" s="80">
        <v>20256.345585445582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27237.79013807423</v>
      </c>
      <c r="D30" s="3">
        <v>28168.97549525572</v>
      </c>
      <c r="E30" s="3">
        <v>27072.876585331003</v>
      </c>
      <c r="F30" s="3">
        <v>26949.285152961646</v>
      </c>
      <c r="G30" s="3">
        <v>26653.461143817643</v>
      </c>
      <c r="H30" s="3">
        <v>26314.016253495945</v>
      </c>
      <c r="I30" s="3">
        <v>25817.840961170314</v>
      </c>
      <c r="J30" s="3">
        <v>23037.138521380522</v>
      </c>
      <c r="K30" s="3">
        <v>24254.424865069541</v>
      </c>
      <c r="L30" s="3">
        <v>23005.626332516102</v>
      </c>
      <c r="M30" s="3">
        <v>22156.446211832881</v>
      </c>
      <c r="N30" s="3">
        <v>21417.779969648727</v>
      </c>
      <c r="O30" s="3">
        <v>20815.51109081741</v>
      </c>
      <c r="P30" s="3">
        <v>20877.870027106343</v>
      </c>
      <c r="Q30" s="3">
        <v>20742.696235736203</v>
      </c>
      <c r="R30" s="3">
        <v>20256.345585445582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24.189094679439815</v>
      </c>
      <c r="H31" s="2">
        <v>1.8056009933591555</v>
      </c>
      <c r="I31" s="2">
        <v>10.449225262532934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24.189094679439815</v>
      </c>
      <c r="H32" s="1">
        <v>1.8056009933591555</v>
      </c>
      <c r="I32" s="1">
        <v>10.449225262532934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8641.5547845508318</v>
      </c>
      <c r="D34" s="2">
        <v>8545.6922591586699</v>
      </c>
      <c r="E34" s="2">
        <v>8462.4685308564276</v>
      </c>
      <c r="F34" s="2">
        <v>8440.8119078453165</v>
      </c>
      <c r="G34" s="2">
        <v>8323.0472165434367</v>
      </c>
      <c r="H34" s="2">
        <v>8101.5189009605083</v>
      </c>
      <c r="I34" s="2">
        <v>7615.110907900329</v>
      </c>
      <c r="J34" s="2">
        <v>7239.7713720218835</v>
      </c>
      <c r="K34" s="2">
        <v>6885.3556057976975</v>
      </c>
      <c r="L34" s="2">
        <v>6502.1162267618383</v>
      </c>
      <c r="M34" s="2">
        <v>6407.8713263906284</v>
      </c>
      <c r="N34" s="2">
        <v>5525.2582883798568</v>
      </c>
      <c r="O34" s="2">
        <v>5134.6679817440254</v>
      </c>
      <c r="P34" s="2">
        <v>4976.0080471586634</v>
      </c>
      <c r="Q34" s="2">
        <v>4369.6967590744716</v>
      </c>
      <c r="R34" s="2">
        <v>4045.7237900555019</v>
      </c>
    </row>
    <row r="35" spans="1:18" ht="11.25" customHeight="1" x14ac:dyDescent="0.25">
      <c r="A35" s="59" t="s">
        <v>145</v>
      </c>
      <c r="B35" s="60" t="s">
        <v>146</v>
      </c>
      <c r="C35" s="2">
        <v>54.439962401521534</v>
      </c>
      <c r="D35" s="2">
        <v>50.966480912486304</v>
      </c>
      <c r="E35" s="2">
        <v>53.178614063936578</v>
      </c>
      <c r="F35" s="2">
        <v>52.984425328508806</v>
      </c>
      <c r="G35" s="2">
        <v>61.220074803826023</v>
      </c>
      <c r="H35" s="2">
        <v>62.986538551094917</v>
      </c>
      <c r="I35" s="2">
        <v>64.281966174460891</v>
      </c>
      <c r="J35" s="2">
        <v>72.58565415540906</v>
      </c>
      <c r="K35" s="2">
        <v>67.516120686685468</v>
      </c>
      <c r="L35" s="2">
        <v>65.668264366738626</v>
      </c>
      <c r="M35" s="2">
        <v>62.21430017386114</v>
      </c>
      <c r="N35" s="2">
        <v>70.915158736420025</v>
      </c>
      <c r="O35" s="2">
        <v>69.156994222419897</v>
      </c>
      <c r="P35" s="2">
        <v>65.691826176613517</v>
      </c>
      <c r="Q35" s="2">
        <v>77.519998200983906</v>
      </c>
      <c r="R35" s="2">
        <v>72.266843113826695</v>
      </c>
    </row>
    <row r="36" spans="1:18" ht="11.25" customHeight="1" x14ac:dyDescent="0.25">
      <c r="A36" s="66" t="s">
        <v>45</v>
      </c>
      <c r="B36" s="62" t="s">
        <v>46</v>
      </c>
      <c r="C36" s="1">
        <v>54.439962401521534</v>
      </c>
      <c r="D36" s="1">
        <v>50.966480912486304</v>
      </c>
      <c r="E36" s="1">
        <v>53.178614063936578</v>
      </c>
      <c r="F36" s="1">
        <v>52.984425328508806</v>
      </c>
      <c r="G36" s="1">
        <v>61.220074803826023</v>
      </c>
      <c r="H36" s="1">
        <v>62.986538551094917</v>
      </c>
      <c r="I36" s="1">
        <v>64.281966174460891</v>
      </c>
      <c r="J36" s="1">
        <v>72.58565415540906</v>
      </c>
      <c r="K36" s="1">
        <v>67.516120686685468</v>
      </c>
      <c r="L36" s="1">
        <v>65.668264366738626</v>
      </c>
      <c r="M36" s="1">
        <v>62.21430017386114</v>
      </c>
      <c r="N36" s="1">
        <v>70.915158736420025</v>
      </c>
      <c r="O36" s="1">
        <v>69.156994222419897</v>
      </c>
      <c r="P36" s="1">
        <v>65.691826176613517</v>
      </c>
      <c r="Q36" s="1">
        <v>77.519998200983906</v>
      </c>
      <c r="R36" s="1">
        <v>72.266843113826695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1563.0129053803032</v>
      </c>
      <c r="D38" s="2">
        <v>1613.2632620886993</v>
      </c>
      <c r="E38" s="2">
        <v>1501.144352471526</v>
      </c>
      <c r="F38" s="2">
        <v>1487.4430034325992</v>
      </c>
      <c r="G38" s="2">
        <v>1586.3570725474794</v>
      </c>
      <c r="H38" s="2">
        <v>1597.1553214581354</v>
      </c>
      <c r="I38" s="2">
        <v>1693.660058922359</v>
      </c>
      <c r="J38" s="2">
        <v>1647.6835105156988</v>
      </c>
      <c r="K38" s="2">
        <v>1697.5596073256124</v>
      </c>
      <c r="L38" s="2">
        <v>1892.022408336471</v>
      </c>
      <c r="M38" s="2">
        <v>1865.996687320476</v>
      </c>
      <c r="N38" s="2">
        <v>1899.1163828498659</v>
      </c>
      <c r="O38" s="2">
        <v>1702.2445693299824</v>
      </c>
      <c r="P38" s="2">
        <v>1773.5215618262664</v>
      </c>
      <c r="Q38" s="2">
        <v>1950.9882372358497</v>
      </c>
      <c r="R38" s="2">
        <v>1900.1967349185256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1563.0129053803032</v>
      </c>
      <c r="D41" s="1">
        <v>1613.2632620886993</v>
      </c>
      <c r="E41" s="1">
        <v>1501.144352471526</v>
      </c>
      <c r="F41" s="1">
        <v>1487.4430034325992</v>
      </c>
      <c r="G41" s="1">
        <v>1586.3570725474794</v>
      </c>
      <c r="H41" s="1">
        <v>1597.1553214581354</v>
      </c>
      <c r="I41" s="1">
        <v>1693.660058922359</v>
      </c>
      <c r="J41" s="1">
        <v>1647.6835105156988</v>
      </c>
      <c r="K41" s="1">
        <v>1697.5596073256124</v>
      </c>
      <c r="L41" s="1">
        <v>1892.022408336471</v>
      </c>
      <c r="M41" s="1">
        <v>1865.996687320476</v>
      </c>
      <c r="N41" s="1">
        <v>1899.1163828498659</v>
      </c>
      <c r="O41" s="1">
        <v>1702.2445693299824</v>
      </c>
      <c r="P41" s="1">
        <v>1773.5215618262664</v>
      </c>
      <c r="Q41" s="1">
        <v>1950.9882372358497</v>
      </c>
      <c r="R41" s="1">
        <v>1900.1967349185256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0.97617375207202373</v>
      </c>
      <c r="E42" s="2">
        <v>0</v>
      </c>
      <c r="F42" s="2">
        <v>1.4438469867890902</v>
      </c>
      <c r="G42" s="2">
        <v>4.6119077652026546</v>
      </c>
      <c r="H42" s="2">
        <v>16.760902783224157</v>
      </c>
      <c r="I42" s="2">
        <v>0</v>
      </c>
      <c r="J42" s="2">
        <v>4.6082895211274488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16404.097001035814</v>
      </c>
      <c r="D43" s="2">
        <v>17387.079598376815</v>
      </c>
      <c r="E43" s="2">
        <v>16546.233233803156</v>
      </c>
      <c r="F43" s="2">
        <v>16419.496496459145</v>
      </c>
      <c r="G43" s="2">
        <v>16247.664793400652</v>
      </c>
      <c r="H43" s="2">
        <v>16162.643766811367</v>
      </c>
      <c r="I43" s="2">
        <v>15969.528263142465</v>
      </c>
      <c r="J43" s="2">
        <v>13608.784156807247</v>
      </c>
      <c r="K43" s="2">
        <v>15134.834660098209</v>
      </c>
      <c r="L43" s="2">
        <v>14212.038860864877</v>
      </c>
      <c r="M43" s="2">
        <v>13592.5375375986</v>
      </c>
      <c r="N43" s="2">
        <v>13714.673906415777</v>
      </c>
      <c r="O43" s="2">
        <v>13771.107950342126</v>
      </c>
      <c r="P43" s="2">
        <v>13958.06528606046</v>
      </c>
      <c r="Q43" s="2">
        <v>14282.098139993814</v>
      </c>
      <c r="R43" s="2">
        <v>14184.903321873366</v>
      </c>
    </row>
    <row r="44" spans="1:18" ht="11.25" customHeight="1" x14ac:dyDescent="0.25">
      <c r="A44" s="59" t="s">
        <v>149</v>
      </c>
      <c r="B44" s="60" t="s">
        <v>59</v>
      </c>
      <c r="C44" s="2">
        <v>532.37014584313158</v>
      </c>
      <c r="D44" s="2">
        <v>517.32097630265241</v>
      </c>
      <c r="E44" s="2">
        <v>464.7581718122417</v>
      </c>
      <c r="F44" s="2">
        <v>500.15776093726237</v>
      </c>
      <c r="G44" s="2">
        <v>376.87626188408149</v>
      </c>
      <c r="H44" s="2">
        <v>328.47261881154589</v>
      </c>
      <c r="I44" s="2">
        <v>424.11345774843136</v>
      </c>
      <c r="J44" s="2">
        <v>398.82407901214589</v>
      </c>
      <c r="K44" s="2">
        <v>409.86835834839968</v>
      </c>
      <c r="L44" s="2">
        <v>308.12620922789051</v>
      </c>
      <c r="M44" s="2">
        <v>200.39405565051325</v>
      </c>
      <c r="N44" s="2">
        <v>183.73158040952541</v>
      </c>
      <c r="O44" s="2">
        <v>115.02777271613907</v>
      </c>
      <c r="P44" s="2">
        <v>74.916125319191167</v>
      </c>
      <c r="Q44" s="2">
        <v>31.096593052170807</v>
      </c>
      <c r="R44" s="2">
        <v>21.325352246783162</v>
      </c>
    </row>
    <row r="45" spans="1:18" ht="11.25" customHeight="1" x14ac:dyDescent="0.25">
      <c r="A45" s="59" t="s">
        <v>150</v>
      </c>
      <c r="B45" s="60" t="s">
        <v>151</v>
      </c>
      <c r="C45" s="2">
        <v>42.315338862626852</v>
      </c>
      <c r="D45" s="2">
        <v>53.676744664322683</v>
      </c>
      <c r="E45" s="2">
        <v>45.093682323715363</v>
      </c>
      <c r="F45" s="2">
        <v>46.947711972023569</v>
      </c>
      <c r="G45" s="2">
        <v>29.494722193527085</v>
      </c>
      <c r="H45" s="2">
        <v>42.672603126708516</v>
      </c>
      <c r="I45" s="2">
        <v>40.697082019738978</v>
      </c>
      <c r="J45" s="2">
        <v>64.881459347007109</v>
      </c>
      <c r="K45" s="2">
        <v>59.290512812938509</v>
      </c>
      <c r="L45" s="2">
        <v>25.654362958284644</v>
      </c>
      <c r="M45" s="2">
        <v>27.432304698798028</v>
      </c>
      <c r="N45" s="2">
        <v>24.084652857278414</v>
      </c>
      <c r="O45" s="2">
        <v>23.305822462720798</v>
      </c>
      <c r="P45" s="2">
        <v>29.667180565147142</v>
      </c>
      <c r="Q45" s="2">
        <v>31.296508178911747</v>
      </c>
      <c r="R45" s="2">
        <v>31.929543237580017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42.315338862626852</v>
      </c>
      <c r="D49" s="1">
        <v>53.676744664322683</v>
      </c>
      <c r="E49" s="1">
        <v>45.093682323715363</v>
      </c>
      <c r="F49" s="1">
        <v>46.294424398784066</v>
      </c>
      <c r="G49" s="1">
        <v>29.494722193527085</v>
      </c>
      <c r="H49" s="1">
        <v>40.155538074075274</v>
      </c>
      <c r="I49" s="1">
        <v>28.562182027666061</v>
      </c>
      <c r="J49" s="1">
        <v>35.482650001549615</v>
      </c>
      <c r="K49" s="1">
        <v>29.017258730928638</v>
      </c>
      <c r="L49" s="1">
        <v>25.654362958284644</v>
      </c>
      <c r="M49" s="1">
        <v>27.432304698798028</v>
      </c>
      <c r="N49" s="1">
        <v>24.084652857278414</v>
      </c>
      <c r="O49" s="1">
        <v>23.305822462720798</v>
      </c>
      <c r="P49" s="1">
        <v>29.667180565147142</v>
      </c>
      <c r="Q49" s="1">
        <v>31.296508178911747</v>
      </c>
      <c r="R49" s="1">
        <v>31.929543237580017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0.6532875732395006</v>
      </c>
      <c r="G51" s="1">
        <v>0</v>
      </c>
      <c r="H51" s="1">
        <v>2.5170650526332401</v>
      </c>
      <c r="I51" s="1">
        <v>12.134899992072915</v>
      </c>
      <c r="J51" s="1">
        <v>29.398809345457494</v>
      </c>
      <c r="K51" s="1">
        <v>30.273254082009871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39751.768503345571</v>
      </c>
      <c r="D52" s="80">
        <v>40128.222814736633</v>
      </c>
      <c r="E52" s="80">
        <v>41185.23975260539</v>
      </c>
      <c r="F52" s="80">
        <v>42077.039507224988</v>
      </c>
      <c r="G52" s="80">
        <v>43121.586290967178</v>
      </c>
      <c r="H52" s="80">
        <v>43028.229379528908</v>
      </c>
      <c r="I52" s="80">
        <v>42905.121319875747</v>
      </c>
      <c r="J52" s="80">
        <v>43231.008008588346</v>
      </c>
      <c r="K52" s="80">
        <v>42749.725967007056</v>
      </c>
      <c r="L52" s="80">
        <v>43553.999294580324</v>
      </c>
      <c r="M52" s="80">
        <v>44919.177347127399</v>
      </c>
      <c r="N52" s="80">
        <v>44033.08233706047</v>
      </c>
      <c r="O52" s="80">
        <v>45303.759830078336</v>
      </c>
      <c r="P52" s="80">
        <v>44653.147806008281</v>
      </c>
      <c r="Q52" s="80">
        <v>43342.022630518579</v>
      </c>
      <c r="R52" s="80">
        <v>43271.065723498308</v>
      </c>
    </row>
    <row r="53" spans="1:18" ht="11.25" customHeight="1" x14ac:dyDescent="0.25">
      <c r="A53" s="56" t="s">
        <v>74</v>
      </c>
      <c r="B53" s="57" t="s">
        <v>75</v>
      </c>
      <c r="C53" s="3">
        <v>39702.825321937911</v>
      </c>
      <c r="D53" s="3">
        <v>40101.22252290856</v>
      </c>
      <c r="E53" s="3">
        <v>41159.585166248959</v>
      </c>
      <c r="F53" s="3">
        <v>42053.11015244657</v>
      </c>
      <c r="G53" s="3">
        <v>43097.594746377326</v>
      </c>
      <c r="H53" s="3">
        <v>43004.191239501859</v>
      </c>
      <c r="I53" s="3">
        <v>42882.16621709086</v>
      </c>
      <c r="J53" s="3">
        <v>43211.785334787637</v>
      </c>
      <c r="K53" s="3">
        <v>42731.12917418711</v>
      </c>
      <c r="L53" s="3">
        <v>43537.172072138274</v>
      </c>
      <c r="M53" s="3">
        <v>44911.899859472876</v>
      </c>
      <c r="N53" s="3">
        <v>44027.650459516197</v>
      </c>
      <c r="O53" s="3">
        <v>45299.450233687261</v>
      </c>
      <c r="P53" s="3">
        <v>44648.621033240655</v>
      </c>
      <c r="Q53" s="3">
        <v>43337.455552907879</v>
      </c>
      <c r="R53" s="3">
        <v>43267.744894127849</v>
      </c>
    </row>
    <row r="54" spans="1:18" ht="11.25" customHeight="1" x14ac:dyDescent="0.25">
      <c r="A54" s="56" t="s">
        <v>152</v>
      </c>
      <c r="B54" s="57" t="s">
        <v>153</v>
      </c>
      <c r="C54" s="3">
        <v>48.943181407656709</v>
      </c>
      <c r="D54" s="3">
        <v>27.00029182807485</v>
      </c>
      <c r="E54" s="3">
        <v>25.654586356431693</v>
      </c>
      <c r="F54" s="3">
        <v>23.92935477842105</v>
      </c>
      <c r="G54" s="3">
        <v>23.99154458985441</v>
      </c>
      <c r="H54" s="3">
        <v>24.038140027047103</v>
      </c>
      <c r="I54" s="3">
        <v>22.955102784885575</v>
      </c>
      <c r="J54" s="3">
        <v>19.222673800707874</v>
      </c>
      <c r="K54" s="3">
        <v>18.596792819947854</v>
      </c>
      <c r="L54" s="3">
        <v>16.827222442047258</v>
      </c>
      <c r="M54" s="3">
        <v>7.2774876545258493</v>
      </c>
      <c r="N54" s="3">
        <v>5.431877544276035</v>
      </c>
      <c r="O54" s="3">
        <v>4.3095963910744555</v>
      </c>
      <c r="P54" s="3">
        <v>4.5267727676227452</v>
      </c>
      <c r="Q54" s="3">
        <v>4.5670776106998572</v>
      </c>
      <c r="R54" s="3">
        <v>3.3208293704597525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48.943181407656709</v>
      </c>
      <c r="D57" s="2">
        <v>27.00029182807485</v>
      </c>
      <c r="E57" s="2">
        <v>25.654586356431693</v>
      </c>
      <c r="F57" s="2">
        <v>23.92935477842105</v>
      </c>
      <c r="G57" s="2">
        <v>23.99154458985441</v>
      </c>
      <c r="H57" s="2">
        <v>24.038140027047103</v>
      </c>
      <c r="I57" s="2">
        <v>22.955102784885575</v>
      </c>
      <c r="J57" s="2">
        <v>19.222673800707874</v>
      </c>
      <c r="K57" s="2">
        <v>18.596792819947854</v>
      </c>
      <c r="L57" s="2">
        <v>16.827222442047258</v>
      </c>
      <c r="M57" s="2">
        <v>7.2774876545258493</v>
      </c>
      <c r="N57" s="2">
        <v>5.431877544276035</v>
      </c>
      <c r="O57" s="2">
        <v>4.3095963910744555</v>
      </c>
      <c r="P57" s="2">
        <v>4.5267727676227452</v>
      </c>
      <c r="Q57" s="2">
        <v>4.5670776106998572</v>
      </c>
      <c r="R57" s="2">
        <v>3.3208293704597525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1.4125752715619615</v>
      </c>
      <c r="E59" s="80">
        <v>1.5353674626368479</v>
      </c>
      <c r="F59" s="80">
        <v>1.535437092637828</v>
      </c>
      <c r="G59" s="80">
        <v>1.5351645340873168</v>
      </c>
      <c r="H59" s="80">
        <v>1.7940344482619202</v>
      </c>
      <c r="I59" s="80">
        <v>1.8582473123506364</v>
      </c>
      <c r="J59" s="80">
        <v>2.0348616984505101</v>
      </c>
      <c r="K59" s="80">
        <v>1.5837708078581201</v>
      </c>
      <c r="L59" s="80">
        <v>1.6501386998637699</v>
      </c>
      <c r="M59" s="80">
        <v>1.9783198357298304</v>
      </c>
      <c r="N59" s="80">
        <v>2.7129394451184754</v>
      </c>
      <c r="O59" s="80">
        <v>2.4397567562349387</v>
      </c>
      <c r="P59" s="80">
        <v>3.1818988719954664</v>
      </c>
      <c r="Q59" s="80">
        <v>4.0152240673593269</v>
      </c>
      <c r="R59" s="80">
        <v>3.3251100924865109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1.4125752715619615</v>
      </c>
      <c r="E61" s="3">
        <v>1.5353674626368479</v>
      </c>
      <c r="F61" s="3">
        <v>1.535437092637828</v>
      </c>
      <c r="G61" s="3">
        <v>1.5351645340873168</v>
      </c>
      <c r="H61" s="3">
        <v>1.7940344482619202</v>
      </c>
      <c r="I61" s="3">
        <v>1.8582473123506364</v>
      </c>
      <c r="J61" s="3">
        <v>2.0348616984505101</v>
      </c>
      <c r="K61" s="3">
        <v>1.5837708078581201</v>
      </c>
      <c r="L61" s="3">
        <v>1.6501386998637699</v>
      </c>
      <c r="M61" s="3">
        <v>1.9783198357298304</v>
      </c>
      <c r="N61" s="3">
        <v>2.7129394451184754</v>
      </c>
      <c r="O61" s="3">
        <v>2.4397567562349387</v>
      </c>
      <c r="P61" s="3">
        <v>3.1818988719954664</v>
      </c>
      <c r="Q61" s="3">
        <v>4.0152240673593269</v>
      </c>
      <c r="R61" s="3">
        <v>3.3251100924865109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12616.36319665466</v>
      </c>
      <c r="D64" s="82">
        <v>12680.887694161587</v>
      </c>
      <c r="E64" s="82">
        <v>13470.804552851308</v>
      </c>
      <c r="F64" s="82">
        <v>14767.383230833939</v>
      </c>
      <c r="G64" s="82">
        <v>15166.098211795001</v>
      </c>
      <c r="H64" s="82">
        <v>16553.076368511884</v>
      </c>
      <c r="I64" s="82">
        <v>17886.439559116367</v>
      </c>
      <c r="J64" s="82">
        <v>21053.817913774732</v>
      </c>
      <c r="K64" s="82">
        <v>22496.632866794145</v>
      </c>
      <c r="L64" s="82">
        <v>23834.333686032274</v>
      </c>
      <c r="M64" s="82">
        <v>23978.587801863774</v>
      </c>
      <c r="N64" s="82">
        <v>24704.615982057243</v>
      </c>
      <c r="O64" s="82">
        <v>27034.346087340182</v>
      </c>
      <c r="P64" s="82">
        <v>28859.279532898483</v>
      </c>
      <c r="Q64" s="82">
        <v>30415.476314395426</v>
      </c>
      <c r="R64" s="82">
        <v>30456.591230709637</v>
      </c>
    </row>
    <row r="65" spans="1:18" ht="11.25" customHeight="1" x14ac:dyDescent="0.25">
      <c r="A65" s="72" t="s">
        <v>350</v>
      </c>
      <c r="B65" s="73" t="s">
        <v>83</v>
      </c>
      <c r="C65" s="83">
        <v>12616.36319665466</v>
      </c>
      <c r="D65" s="83">
        <v>12678.295307070552</v>
      </c>
      <c r="E65" s="83">
        <v>13467.986775197856</v>
      </c>
      <c r="F65" s="83">
        <v>14764.576576373154</v>
      </c>
      <c r="G65" s="83">
        <v>15163.280847125667</v>
      </c>
      <c r="H65" s="83">
        <v>16549.45700456015</v>
      </c>
      <c r="I65" s="83">
        <v>17861.158192765404</v>
      </c>
      <c r="J65" s="83">
        <v>21025.995754244912</v>
      </c>
      <c r="K65" s="83">
        <v>22470.978721545187</v>
      </c>
      <c r="L65" s="83">
        <v>23801.05340958156</v>
      </c>
      <c r="M65" s="83">
        <v>23947.995150414954</v>
      </c>
      <c r="N65" s="83">
        <v>24690.293237228318</v>
      </c>
      <c r="O65" s="83">
        <v>27015.729692172295</v>
      </c>
      <c r="P65" s="83">
        <v>28840.842970039415</v>
      </c>
      <c r="Q65" s="83">
        <v>30394.268407309472</v>
      </c>
      <c r="R65" s="83">
        <v>30433.487867107076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0.35594770619752575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0.33602943809766295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21.782539181531149</v>
      </c>
      <c r="L67" s="83">
        <v>25.223439880279123</v>
      </c>
      <c r="M67" s="83">
        <v>20.847208757443372</v>
      </c>
      <c r="N67" s="83">
        <v>4.6111662380623324</v>
      </c>
      <c r="O67" s="83">
        <v>9.8382638623779979</v>
      </c>
      <c r="P67" s="83">
        <v>12.251543883955739</v>
      </c>
      <c r="Q67" s="83">
        <v>15.712553379582936</v>
      </c>
      <c r="R67" s="83">
        <v>18.512819353609558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2.5923870910360081</v>
      </c>
      <c r="E68" s="83">
        <v>2.8177776534516621</v>
      </c>
      <c r="F68" s="83">
        <v>2.8066544607848964</v>
      </c>
      <c r="G68" s="83">
        <v>2.8173646693344105</v>
      </c>
      <c r="H68" s="83">
        <v>3.2634162455357991</v>
      </c>
      <c r="I68" s="83">
        <v>3.4029075357394412</v>
      </c>
      <c r="J68" s="83">
        <v>3.7268644232472901</v>
      </c>
      <c r="K68" s="83">
        <v>2.8816302805079763</v>
      </c>
      <c r="L68" s="83">
        <v>3.155876433577296</v>
      </c>
      <c r="M68" s="83">
        <v>3.3432358487752394</v>
      </c>
      <c r="N68" s="83">
        <v>4.0954214000393003</v>
      </c>
      <c r="O68" s="83">
        <v>3.3146766767804858</v>
      </c>
      <c r="P68" s="83">
        <v>3.8689622064164371</v>
      </c>
      <c r="Q68" s="83">
        <v>4.378651586128294</v>
      </c>
      <c r="R68" s="83">
        <v>3.6260743816961631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21.878458815222103</v>
      </c>
      <c r="J69" s="83">
        <v>24.095295106573733</v>
      </c>
      <c r="K69" s="83">
        <v>0.989975786920953</v>
      </c>
      <c r="L69" s="83">
        <v>4.9009601368558284</v>
      </c>
      <c r="M69" s="83">
        <v>6.4022068426013927</v>
      </c>
      <c r="N69" s="83">
        <v>5.6161571908261116</v>
      </c>
      <c r="O69" s="83">
        <v>5.4634546287275825</v>
      </c>
      <c r="P69" s="83">
        <v>1.9800273305991791</v>
      </c>
      <c r="Q69" s="83">
        <v>1.1167021202408784</v>
      </c>
      <c r="R69" s="83">
        <v>0.96446986725187189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21.878458815222103</v>
      </c>
      <c r="J71" s="84">
        <v>24.095295106573733</v>
      </c>
      <c r="K71" s="84">
        <v>0.94313606270847317</v>
      </c>
      <c r="L71" s="84">
        <v>0.9817761612934538</v>
      </c>
      <c r="M71" s="84">
        <v>0.66854023546450891</v>
      </c>
      <c r="N71" s="84">
        <v>0.10974405232199518</v>
      </c>
      <c r="O71" s="84">
        <v>3.4933392697362535</v>
      </c>
      <c r="P71" s="84">
        <v>1.8464441447911697</v>
      </c>
      <c r="Q71" s="84">
        <v>0.92435771774603159</v>
      </c>
      <c r="R71" s="84">
        <v>0.88312364587737313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4.6839724212479887E-2</v>
      </c>
      <c r="L73" s="84">
        <v>3.9191839755623743</v>
      </c>
      <c r="M73" s="84">
        <v>5.7336666071368834</v>
      </c>
      <c r="N73" s="84">
        <v>5.5064131385041168</v>
      </c>
      <c r="O73" s="84">
        <v>1.9701153589913285</v>
      </c>
      <c r="P73" s="84">
        <v>0.13358318580800951</v>
      </c>
      <c r="Q73" s="84">
        <v>0.1923444024948468</v>
      </c>
      <c r="R73" s="84">
        <v>8.134622137449872E-2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262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28519.240547672394</v>
      </c>
      <c r="D2" s="79">
        <v>28352.82573005847</v>
      </c>
      <c r="E2" s="79">
        <v>29196.41519271471</v>
      </c>
      <c r="F2" s="79">
        <v>30347.096142451595</v>
      </c>
      <c r="G2" s="79">
        <v>31204.635657969109</v>
      </c>
      <c r="H2" s="79">
        <v>32028.314187158263</v>
      </c>
      <c r="I2" s="79">
        <v>31038.13055858804</v>
      </c>
      <c r="J2" s="79">
        <v>30762.756613208039</v>
      </c>
      <c r="K2" s="79">
        <v>31068.111922153716</v>
      </c>
      <c r="L2" s="79">
        <v>31550.335541077831</v>
      </c>
      <c r="M2" s="79">
        <v>32834.167884402712</v>
      </c>
      <c r="N2" s="79">
        <v>32004.523731810881</v>
      </c>
      <c r="O2" s="79">
        <v>32332.392413316691</v>
      </c>
      <c r="P2" s="79">
        <v>32469.958122045711</v>
      </c>
      <c r="Q2" s="79">
        <v>31605.023018919386</v>
      </c>
      <c r="R2" s="79">
        <v>31827.117088296396</v>
      </c>
    </row>
    <row r="3" spans="1:18" ht="11.25" customHeight="1" x14ac:dyDescent="0.25">
      <c r="A3" s="53" t="s">
        <v>2</v>
      </c>
      <c r="B3" s="54" t="s">
        <v>3</v>
      </c>
      <c r="C3" s="80">
        <v>715.71970721004152</v>
      </c>
      <c r="D3" s="80">
        <v>712.80511127835473</v>
      </c>
      <c r="E3" s="80">
        <v>900.50087057803398</v>
      </c>
      <c r="F3" s="80">
        <v>1090.869033724392</v>
      </c>
      <c r="G3" s="80">
        <v>1182.7740435603191</v>
      </c>
      <c r="H3" s="80">
        <v>1279.1786538355789</v>
      </c>
      <c r="I3" s="80">
        <v>1414.7124930295995</v>
      </c>
      <c r="J3" s="80">
        <v>1382.1845208121485</v>
      </c>
      <c r="K3" s="80">
        <v>1514.452812093255</v>
      </c>
      <c r="L3" s="80">
        <v>1553.9887013074874</v>
      </c>
      <c r="M3" s="80">
        <v>1598.32106469425</v>
      </c>
      <c r="N3" s="80">
        <v>1544.8391776016024</v>
      </c>
      <c r="O3" s="80">
        <v>1564.3895418904031</v>
      </c>
      <c r="P3" s="80">
        <v>1519.2412220299843</v>
      </c>
      <c r="Q3" s="80">
        <v>1493.3816903590866</v>
      </c>
      <c r="R3" s="80">
        <v>1478.729368132166</v>
      </c>
    </row>
    <row r="4" spans="1:18" ht="11.25" customHeight="1" x14ac:dyDescent="0.25">
      <c r="A4" s="56" t="s">
        <v>125</v>
      </c>
      <c r="B4" s="57" t="s">
        <v>126</v>
      </c>
      <c r="C4" s="3">
        <v>642.8103270314424</v>
      </c>
      <c r="D4" s="3">
        <v>658.75013720168533</v>
      </c>
      <c r="E4" s="3">
        <v>826.76440961958554</v>
      </c>
      <c r="F4" s="3">
        <v>1021.6809452667889</v>
      </c>
      <c r="G4" s="3">
        <v>1129.2368996139478</v>
      </c>
      <c r="H4" s="3">
        <v>1237.7804149025492</v>
      </c>
      <c r="I4" s="3">
        <v>1374.4171366281216</v>
      </c>
      <c r="J4" s="3">
        <v>1350.5812925166035</v>
      </c>
      <c r="K4" s="3">
        <v>1487.3450445737856</v>
      </c>
      <c r="L4" s="3">
        <v>1530.2110176052929</v>
      </c>
      <c r="M4" s="3">
        <v>1566.7439138374039</v>
      </c>
      <c r="N4" s="3">
        <v>1511.0984693870978</v>
      </c>
      <c r="O4" s="3">
        <v>1529.3218463153974</v>
      </c>
      <c r="P4" s="3">
        <v>1485.7050364139427</v>
      </c>
      <c r="Q4" s="3">
        <v>1467.0478107683152</v>
      </c>
      <c r="R4" s="3">
        <v>1453.6238966744659</v>
      </c>
    </row>
    <row r="5" spans="1:18" ht="11.25" customHeight="1" x14ac:dyDescent="0.25">
      <c r="A5" s="59" t="s">
        <v>127</v>
      </c>
      <c r="B5" s="60" t="s">
        <v>128</v>
      </c>
      <c r="C5" s="2">
        <v>593.29614565893598</v>
      </c>
      <c r="D5" s="2">
        <v>612.41399374226364</v>
      </c>
      <c r="E5" s="2">
        <v>788.55009184218136</v>
      </c>
      <c r="F5" s="2">
        <v>975.50914138267399</v>
      </c>
      <c r="G5" s="2">
        <v>1088.5890917605491</v>
      </c>
      <c r="H5" s="2">
        <v>1219.8920237509658</v>
      </c>
      <c r="I5" s="2">
        <v>1355.3930728994133</v>
      </c>
      <c r="J5" s="2">
        <v>1340.4673962766692</v>
      </c>
      <c r="K5" s="2">
        <v>1478.1626246835851</v>
      </c>
      <c r="L5" s="2">
        <v>1494.6774457514257</v>
      </c>
      <c r="M5" s="2">
        <v>1531.7424677754657</v>
      </c>
      <c r="N5" s="2">
        <v>1469.978258784673</v>
      </c>
      <c r="O5" s="2">
        <v>1494.6007266725514</v>
      </c>
      <c r="P5" s="2">
        <v>1450.9632753285787</v>
      </c>
      <c r="Q5" s="2">
        <v>1435.0523220572479</v>
      </c>
      <c r="R5" s="2">
        <v>1424.9006770352271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33.687537884517639</v>
      </c>
      <c r="H6" s="1">
        <v>39.74800590702764</v>
      </c>
      <c r="I6" s="1">
        <v>44.604010595153341</v>
      </c>
      <c r="J6" s="1">
        <v>44.204378066738059</v>
      </c>
      <c r="K6" s="1">
        <v>52.57269455430459</v>
      </c>
      <c r="L6" s="1">
        <v>52.397319820044963</v>
      </c>
      <c r="M6" s="1">
        <v>45.882693740714814</v>
      </c>
      <c r="N6" s="1">
        <v>31.916632439322353</v>
      </c>
      <c r="O6" s="1">
        <v>26.828963078038878</v>
      </c>
      <c r="P6" s="1">
        <v>21.834662804304287</v>
      </c>
      <c r="Q6" s="1">
        <v>20.988810932456342</v>
      </c>
      <c r="R6" s="1">
        <v>20.816969908803788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591.43859687392523</v>
      </c>
      <c r="D8" s="1">
        <v>610.74190812482425</v>
      </c>
      <c r="E8" s="1">
        <v>786.72440520429041</v>
      </c>
      <c r="F8" s="1">
        <v>973.65477508481774</v>
      </c>
      <c r="G8" s="1">
        <v>1053.0508742221443</v>
      </c>
      <c r="H8" s="1">
        <v>1177.9032961935688</v>
      </c>
      <c r="I8" s="1">
        <v>1308.7474508521814</v>
      </c>
      <c r="J8" s="1">
        <v>1294.9346268159977</v>
      </c>
      <c r="K8" s="1">
        <v>1423.7446355226418</v>
      </c>
      <c r="L8" s="1">
        <v>1441.0270879305731</v>
      </c>
      <c r="M8" s="1">
        <v>1484.414424788743</v>
      </c>
      <c r="N8" s="1">
        <v>1436.9664433892599</v>
      </c>
      <c r="O8" s="1">
        <v>1466.8489133088169</v>
      </c>
      <c r="P8" s="1">
        <v>1428.5467242413742</v>
      </c>
      <c r="Q8" s="1">
        <v>1413.6326006250467</v>
      </c>
      <c r="R8" s="1">
        <v>1403.7522738180805</v>
      </c>
    </row>
    <row r="9" spans="1:18" ht="11.25" customHeight="1" x14ac:dyDescent="0.25">
      <c r="A9" s="61" t="s">
        <v>10</v>
      </c>
      <c r="B9" s="62" t="s">
        <v>11</v>
      </c>
      <c r="C9" s="1">
        <v>1.8575487850107537</v>
      </c>
      <c r="D9" s="1">
        <v>1.6720856174394485</v>
      </c>
      <c r="E9" s="1">
        <v>1.8256866378909997</v>
      </c>
      <c r="F9" s="1">
        <v>1.8543662978562288</v>
      </c>
      <c r="G9" s="1">
        <v>1.8506796538869521</v>
      </c>
      <c r="H9" s="1">
        <v>2.2407216503693221</v>
      </c>
      <c r="I9" s="1">
        <v>2.0416114520785693</v>
      </c>
      <c r="J9" s="1">
        <v>1.3283913939334657</v>
      </c>
      <c r="K9" s="1">
        <v>1.8452946066386111</v>
      </c>
      <c r="L9" s="1">
        <v>1.2530380008077808</v>
      </c>
      <c r="M9" s="1">
        <v>1.4453492460080415</v>
      </c>
      <c r="N9" s="1">
        <v>1.0951829560909507</v>
      </c>
      <c r="O9" s="1">
        <v>0.9228502856956895</v>
      </c>
      <c r="P9" s="1">
        <v>0.58188828290001893</v>
      </c>
      <c r="Q9" s="1">
        <v>0.4309104997448896</v>
      </c>
      <c r="R9" s="1">
        <v>0.3314333083428489</v>
      </c>
    </row>
    <row r="10" spans="1:18" ht="11.25" customHeight="1" x14ac:dyDescent="0.25">
      <c r="A10" s="59" t="s">
        <v>12</v>
      </c>
      <c r="B10" s="60" t="s">
        <v>13</v>
      </c>
      <c r="C10" s="2">
        <v>0.74295643247735799</v>
      </c>
      <c r="D10" s="2">
        <v>0.439826415099072</v>
      </c>
      <c r="E10" s="2">
        <v>0.51532501811277975</v>
      </c>
      <c r="F10" s="2">
        <v>0.46836682878921326</v>
      </c>
      <c r="G10" s="2">
        <v>0.32352119628736692</v>
      </c>
      <c r="H10" s="2">
        <v>0.35481568762438809</v>
      </c>
      <c r="I10" s="2">
        <v>0.288015564098065</v>
      </c>
      <c r="J10" s="2">
        <v>0.43296393067757943</v>
      </c>
      <c r="K10" s="2">
        <v>0.96892897796897348</v>
      </c>
      <c r="L10" s="2">
        <v>0.51720992718338454</v>
      </c>
      <c r="M10" s="2">
        <v>0.39169690081291114</v>
      </c>
      <c r="N10" s="2">
        <v>2.6107973464512237E-2</v>
      </c>
      <c r="O10" s="2">
        <v>0.20905863004914094</v>
      </c>
      <c r="P10" s="2">
        <v>0.22474675557074572</v>
      </c>
      <c r="Q10" s="2">
        <v>0.15082988359712265</v>
      </c>
      <c r="R10" s="2">
        <v>8.1758185441868261E-2</v>
      </c>
    </row>
    <row r="11" spans="1:18" ht="11.25" customHeight="1" x14ac:dyDescent="0.25">
      <c r="A11" s="59" t="s">
        <v>129</v>
      </c>
      <c r="B11" s="60" t="s">
        <v>130</v>
      </c>
      <c r="C11" s="2">
        <v>48.771224940029029</v>
      </c>
      <c r="D11" s="2">
        <v>45.896317044322544</v>
      </c>
      <c r="E11" s="2">
        <v>37.69899275929145</v>
      </c>
      <c r="F11" s="2">
        <v>45.703437055325757</v>
      </c>
      <c r="G11" s="2">
        <v>40.324286657111379</v>
      </c>
      <c r="H11" s="2">
        <v>17.53357546395916</v>
      </c>
      <c r="I11" s="2">
        <v>18.736048164610384</v>
      </c>
      <c r="J11" s="2">
        <v>9.6809323092568302</v>
      </c>
      <c r="K11" s="2">
        <v>8.2134909122314035</v>
      </c>
      <c r="L11" s="2">
        <v>35.016361926683921</v>
      </c>
      <c r="M11" s="2">
        <v>34.609749161125457</v>
      </c>
      <c r="N11" s="2">
        <v>41.094102628960272</v>
      </c>
      <c r="O11" s="2">
        <v>34.512061012796757</v>
      </c>
      <c r="P11" s="2">
        <v>34.517014329793163</v>
      </c>
      <c r="Q11" s="2">
        <v>31.844658827470049</v>
      </c>
      <c r="R11" s="2">
        <v>28.641461453796843</v>
      </c>
    </row>
    <row r="12" spans="1:18" ht="11.25" customHeight="1" x14ac:dyDescent="0.25">
      <c r="A12" s="61" t="s">
        <v>14</v>
      </c>
      <c r="B12" s="62" t="s">
        <v>15</v>
      </c>
      <c r="C12" s="1">
        <v>48.771224940029029</v>
      </c>
      <c r="D12" s="1">
        <v>45.896317044322544</v>
      </c>
      <c r="E12" s="1">
        <v>37.69899275929145</v>
      </c>
      <c r="F12" s="1">
        <v>45.703437055325757</v>
      </c>
      <c r="G12" s="1">
        <v>40.324286657111379</v>
      </c>
      <c r="H12" s="1">
        <v>17.53357546395916</v>
      </c>
      <c r="I12" s="1">
        <v>18.736048164610384</v>
      </c>
      <c r="J12" s="1">
        <v>9.6809323092568302</v>
      </c>
      <c r="K12" s="1">
        <v>8.2134909122314035</v>
      </c>
      <c r="L12" s="1">
        <v>35.016361926683921</v>
      </c>
      <c r="M12" s="1">
        <v>34.609749161125457</v>
      </c>
      <c r="N12" s="1">
        <v>41.094102628960272</v>
      </c>
      <c r="O12" s="1">
        <v>34.512061012796757</v>
      </c>
      <c r="P12" s="1">
        <v>34.517014329793163</v>
      </c>
      <c r="Q12" s="1">
        <v>31.844658827470049</v>
      </c>
      <c r="R12" s="1">
        <v>28.641461453796843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72.909380178599079</v>
      </c>
      <c r="D15" s="3">
        <v>54.05497407666936</v>
      </c>
      <c r="E15" s="3">
        <v>73.736460958448475</v>
      </c>
      <c r="F15" s="3">
        <v>69.188088457603058</v>
      </c>
      <c r="G15" s="3">
        <v>53.537143946371351</v>
      </c>
      <c r="H15" s="3">
        <v>41.398238933029589</v>
      </c>
      <c r="I15" s="3">
        <v>40.295356401477825</v>
      </c>
      <c r="J15" s="3">
        <v>31.603228295544934</v>
      </c>
      <c r="K15" s="3">
        <v>27.107767519469501</v>
      </c>
      <c r="L15" s="3">
        <v>23.777683702194487</v>
      </c>
      <c r="M15" s="3">
        <v>31.577150856846263</v>
      </c>
      <c r="N15" s="3">
        <v>33.740708214504579</v>
      </c>
      <c r="O15" s="3">
        <v>35.067695575005608</v>
      </c>
      <c r="P15" s="3">
        <v>33.536185616041656</v>
      </c>
      <c r="Q15" s="3">
        <v>26.333879590771481</v>
      </c>
      <c r="R15" s="3">
        <v>25.105471457700034</v>
      </c>
    </row>
    <row r="16" spans="1:18" ht="11.25" customHeight="1" x14ac:dyDescent="0.25">
      <c r="A16" s="59" t="s">
        <v>20</v>
      </c>
      <c r="B16" s="60" t="s">
        <v>21</v>
      </c>
      <c r="C16" s="2">
        <v>14.579726333490829</v>
      </c>
      <c r="D16" s="2">
        <v>13.071736219032557</v>
      </c>
      <c r="E16" s="2">
        <v>14.099772204433267</v>
      </c>
      <c r="F16" s="2">
        <v>15.408333300505713</v>
      </c>
      <c r="G16" s="2">
        <v>16.518446671611049</v>
      </c>
      <c r="H16" s="2">
        <v>15.16973682945712</v>
      </c>
      <c r="I16" s="2">
        <v>17.255825296367</v>
      </c>
      <c r="J16" s="2">
        <v>14.093564311122798</v>
      </c>
      <c r="K16" s="2">
        <v>18.109644205854586</v>
      </c>
      <c r="L16" s="2">
        <v>17.659187792536287</v>
      </c>
      <c r="M16" s="2">
        <v>24.989001461179519</v>
      </c>
      <c r="N16" s="2">
        <v>24.643670692500475</v>
      </c>
      <c r="O16" s="2">
        <v>25.536049676064266</v>
      </c>
      <c r="P16" s="2">
        <v>25.969778521368628</v>
      </c>
      <c r="Q16" s="2">
        <v>22.290334892069463</v>
      </c>
      <c r="R16" s="2">
        <v>21.481980720627668</v>
      </c>
    </row>
    <row r="17" spans="1:18" ht="11.25" customHeight="1" x14ac:dyDescent="0.25">
      <c r="A17" s="64" t="s">
        <v>23</v>
      </c>
      <c r="B17" s="60" t="s">
        <v>24</v>
      </c>
      <c r="C17" s="2">
        <v>9.4065671426105373E-3</v>
      </c>
      <c r="D17" s="2">
        <v>8.3979380221865449E-3</v>
      </c>
      <c r="E17" s="2">
        <v>8.9639147646334866E-3</v>
      </c>
      <c r="F17" s="2">
        <v>8.9417631750029758E-3</v>
      </c>
      <c r="G17" s="2">
        <v>9.4598989626510904E-3</v>
      </c>
      <c r="H17" s="2">
        <v>1.065103473620208E-2</v>
      </c>
      <c r="I17" s="2">
        <v>1.0321596489058881E-2</v>
      </c>
      <c r="J17" s="2">
        <v>1.0756277057912206E-2</v>
      </c>
      <c r="K17" s="2">
        <v>1.0293786252132531E-2</v>
      </c>
      <c r="L17" s="2">
        <v>9.309113617666365E-3</v>
      </c>
      <c r="M17" s="2">
        <v>8.8726869836017568E-3</v>
      </c>
      <c r="N17" s="2">
        <v>8.5140607461391508E-3</v>
      </c>
      <c r="O17" s="2">
        <v>8.1416604256700255E-3</v>
      </c>
      <c r="P17" s="2">
        <v>7.8659336059985607E-3</v>
      </c>
      <c r="Q17" s="2">
        <v>7.7076655506389952E-3</v>
      </c>
      <c r="R17" s="2">
        <v>6.8373709324167174E-3</v>
      </c>
    </row>
    <row r="18" spans="1:18" ht="11.25" customHeight="1" x14ac:dyDescent="0.25">
      <c r="A18" s="65" t="s">
        <v>133</v>
      </c>
      <c r="B18" s="60" t="s">
        <v>22</v>
      </c>
      <c r="C18" s="2">
        <v>58.320247277965642</v>
      </c>
      <c r="D18" s="2">
        <v>40.974839919614617</v>
      </c>
      <c r="E18" s="2">
        <v>59.627724839250568</v>
      </c>
      <c r="F18" s="2">
        <v>53.770813393922346</v>
      </c>
      <c r="G18" s="2">
        <v>37.009237375797646</v>
      </c>
      <c r="H18" s="2">
        <v>26.217851068836271</v>
      </c>
      <c r="I18" s="2">
        <v>23.029209508621765</v>
      </c>
      <c r="J18" s="2">
        <v>17.498907707364225</v>
      </c>
      <c r="K18" s="2">
        <v>8.9878295273627842</v>
      </c>
      <c r="L18" s="2">
        <v>6.1091867960405351</v>
      </c>
      <c r="M18" s="2">
        <v>6.5792767086831434</v>
      </c>
      <c r="N18" s="2">
        <v>9.0885234612579637</v>
      </c>
      <c r="O18" s="2">
        <v>9.5235042385156738</v>
      </c>
      <c r="P18" s="2">
        <v>7.5585411610670326</v>
      </c>
      <c r="Q18" s="2">
        <v>4.0358370331513767</v>
      </c>
      <c r="R18" s="2">
        <v>3.6166533661399489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10732.897537680943</v>
      </c>
      <c r="D21" s="80">
        <v>10411.942036861288</v>
      </c>
      <c r="E21" s="80">
        <v>10025.214822498545</v>
      </c>
      <c r="F21" s="80">
        <v>10284.676832045794</v>
      </c>
      <c r="G21" s="80">
        <v>10361.528191206005</v>
      </c>
      <c r="H21" s="80">
        <v>10613.675861124539</v>
      </c>
      <c r="I21" s="80">
        <v>9308.4642494572654</v>
      </c>
      <c r="J21" s="80">
        <v>8633.3589703199705</v>
      </c>
      <c r="K21" s="80">
        <v>8915.3393800507693</v>
      </c>
      <c r="L21" s="80">
        <v>8695.6811163459079</v>
      </c>
      <c r="M21" s="80">
        <v>9172.5772512943349</v>
      </c>
      <c r="N21" s="80">
        <v>8588.4769768213282</v>
      </c>
      <c r="O21" s="80">
        <v>8327.2319720476371</v>
      </c>
      <c r="P21" s="80">
        <v>8767.8987436877796</v>
      </c>
      <c r="Q21" s="80">
        <v>8364.915477473709</v>
      </c>
      <c r="R21" s="80">
        <v>8222.493653365791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10732.897537680943</v>
      </c>
      <c r="D30" s="3">
        <v>10411.942036861288</v>
      </c>
      <c r="E30" s="3">
        <v>10025.214822498545</v>
      </c>
      <c r="F30" s="3">
        <v>10284.676832045794</v>
      </c>
      <c r="G30" s="3">
        <v>10361.528191206005</v>
      </c>
      <c r="H30" s="3">
        <v>10613.675861124539</v>
      </c>
      <c r="I30" s="3">
        <v>9308.4642494572654</v>
      </c>
      <c r="J30" s="3">
        <v>8633.3589703199705</v>
      </c>
      <c r="K30" s="3">
        <v>8915.3393800507693</v>
      </c>
      <c r="L30" s="3">
        <v>8695.6811163459079</v>
      </c>
      <c r="M30" s="3">
        <v>9172.5772512943349</v>
      </c>
      <c r="N30" s="3">
        <v>8588.4769768213282</v>
      </c>
      <c r="O30" s="3">
        <v>8327.2319720476371</v>
      </c>
      <c r="P30" s="3">
        <v>8767.8987436877796</v>
      </c>
      <c r="Q30" s="3">
        <v>8364.915477473709</v>
      </c>
      <c r="R30" s="3">
        <v>8222.493653365791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10732.897537680943</v>
      </c>
      <c r="D34" s="2">
        <v>10411.942036861288</v>
      </c>
      <c r="E34" s="2">
        <v>10025.214822498545</v>
      </c>
      <c r="F34" s="2">
        <v>10284.676832045794</v>
      </c>
      <c r="G34" s="2">
        <v>10361.528191206005</v>
      </c>
      <c r="H34" s="2">
        <v>10613.675861124539</v>
      </c>
      <c r="I34" s="2">
        <v>9308.4642494572654</v>
      </c>
      <c r="J34" s="2">
        <v>8633.3589703199705</v>
      </c>
      <c r="K34" s="2">
        <v>8915.3393800507693</v>
      </c>
      <c r="L34" s="2">
        <v>8695.6811163459079</v>
      </c>
      <c r="M34" s="2">
        <v>9172.5772512943349</v>
      </c>
      <c r="N34" s="2">
        <v>8588.4769768213282</v>
      </c>
      <c r="O34" s="2">
        <v>8327.2319720476371</v>
      </c>
      <c r="P34" s="2">
        <v>8767.8987436877796</v>
      </c>
      <c r="Q34" s="2">
        <v>8364.915477473709</v>
      </c>
      <c r="R34" s="2">
        <v>8222.493653365791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17070.623302781412</v>
      </c>
      <c r="D52" s="80">
        <v>17228.078581918828</v>
      </c>
      <c r="E52" s="80">
        <v>18270.699499638133</v>
      </c>
      <c r="F52" s="80">
        <v>18971.55027668141</v>
      </c>
      <c r="G52" s="80">
        <v>19660.333423202785</v>
      </c>
      <c r="H52" s="80">
        <v>20135.459672198147</v>
      </c>
      <c r="I52" s="80">
        <v>20314.953816101173</v>
      </c>
      <c r="J52" s="80">
        <v>20747.213122075922</v>
      </c>
      <c r="K52" s="80">
        <v>20638.319730009691</v>
      </c>
      <c r="L52" s="80">
        <v>21300.665723424438</v>
      </c>
      <c r="M52" s="80">
        <v>22063.269568414125</v>
      </c>
      <c r="N52" s="80">
        <v>21871.207577387951</v>
      </c>
      <c r="O52" s="80">
        <v>22440.770899378651</v>
      </c>
      <c r="P52" s="80">
        <v>22182.818156327947</v>
      </c>
      <c r="Q52" s="80">
        <v>21746.72585108659</v>
      </c>
      <c r="R52" s="80">
        <v>22125.894066798439</v>
      </c>
    </row>
    <row r="53" spans="1:18" ht="11.25" customHeight="1" x14ac:dyDescent="0.25">
      <c r="A53" s="56" t="s">
        <v>74</v>
      </c>
      <c r="B53" s="57" t="s">
        <v>75</v>
      </c>
      <c r="C53" s="3">
        <v>17029.392257156254</v>
      </c>
      <c r="D53" s="3">
        <v>17212.372297652597</v>
      </c>
      <c r="E53" s="3">
        <v>18257.280408586546</v>
      </c>
      <c r="F53" s="3">
        <v>18959.071094443352</v>
      </c>
      <c r="G53" s="3">
        <v>19647.599291696875</v>
      </c>
      <c r="H53" s="3">
        <v>20122.443087699739</v>
      </c>
      <c r="I53" s="3">
        <v>20302.359846088562</v>
      </c>
      <c r="J53" s="3">
        <v>20736.145284299535</v>
      </c>
      <c r="K53" s="3">
        <v>20627.409792068705</v>
      </c>
      <c r="L53" s="3">
        <v>21290.626547908636</v>
      </c>
      <c r="M53" s="3">
        <v>22059.404917001637</v>
      </c>
      <c r="N53" s="3">
        <v>21868.473025803287</v>
      </c>
      <c r="O53" s="3">
        <v>22438.616684732759</v>
      </c>
      <c r="P53" s="3">
        <v>22180.661366620763</v>
      </c>
      <c r="Q53" s="3">
        <v>21744.567660979461</v>
      </c>
      <c r="R53" s="3">
        <v>22124.36153561253</v>
      </c>
    </row>
    <row r="54" spans="1:18" ht="11.25" customHeight="1" x14ac:dyDescent="0.25">
      <c r="A54" s="56" t="s">
        <v>152</v>
      </c>
      <c r="B54" s="57" t="s">
        <v>153</v>
      </c>
      <c r="C54" s="3">
        <v>41.231045625159624</v>
      </c>
      <c r="D54" s="3">
        <v>15.706284266230304</v>
      </c>
      <c r="E54" s="3">
        <v>13.419091051586914</v>
      </c>
      <c r="F54" s="3">
        <v>12.479182238059277</v>
      </c>
      <c r="G54" s="3">
        <v>12.734131505908945</v>
      </c>
      <c r="H54" s="3">
        <v>13.01658449840652</v>
      </c>
      <c r="I54" s="3">
        <v>12.593970012610331</v>
      </c>
      <c r="J54" s="3">
        <v>11.067837776387712</v>
      </c>
      <c r="K54" s="3">
        <v>10.909937940984385</v>
      </c>
      <c r="L54" s="3">
        <v>10.039175515801595</v>
      </c>
      <c r="M54" s="3">
        <v>3.8646514124872802</v>
      </c>
      <c r="N54" s="3">
        <v>2.7345515846646493</v>
      </c>
      <c r="O54" s="3">
        <v>2.1542146458927141</v>
      </c>
      <c r="P54" s="3">
        <v>2.1567897071843518</v>
      </c>
      <c r="Q54" s="3">
        <v>2.1581901071277767</v>
      </c>
      <c r="R54" s="3">
        <v>1.5325311859070279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41.231045625159624</v>
      </c>
      <c r="D57" s="2">
        <v>15.706284266230304</v>
      </c>
      <c r="E57" s="2">
        <v>13.419091051586914</v>
      </c>
      <c r="F57" s="2">
        <v>12.479182238059277</v>
      </c>
      <c r="G57" s="2">
        <v>12.734131505908945</v>
      </c>
      <c r="H57" s="2">
        <v>13.01658449840652</v>
      </c>
      <c r="I57" s="2">
        <v>12.593970012610331</v>
      </c>
      <c r="J57" s="2">
        <v>11.067837776387712</v>
      </c>
      <c r="K57" s="2">
        <v>10.909937940984385</v>
      </c>
      <c r="L57" s="2">
        <v>10.039175515801595</v>
      </c>
      <c r="M57" s="2">
        <v>3.8646514124872802</v>
      </c>
      <c r="N57" s="2">
        <v>2.7345515846646493</v>
      </c>
      <c r="O57" s="2">
        <v>2.1542146458927141</v>
      </c>
      <c r="P57" s="2">
        <v>2.1567897071843518</v>
      </c>
      <c r="Q57" s="2">
        <v>2.1581901071277767</v>
      </c>
      <c r="R57" s="2">
        <v>1.5325311859070279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944.12393073284522</v>
      </c>
      <c r="D64" s="82">
        <v>839.27609487147924</v>
      </c>
      <c r="E64" s="82">
        <v>890.42543165586358</v>
      </c>
      <c r="F64" s="82">
        <v>990.31704853646488</v>
      </c>
      <c r="G64" s="82">
        <v>996.10443519645378</v>
      </c>
      <c r="H64" s="82">
        <v>1627.2604487480874</v>
      </c>
      <c r="I64" s="82">
        <v>1432.6306482431596</v>
      </c>
      <c r="J64" s="82">
        <v>1720.5511287093814</v>
      </c>
      <c r="K64" s="82">
        <v>1619.6619738522531</v>
      </c>
      <c r="L64" s="82">
        <v>1860.2422184251873</v>
      </c>
      <c r="M64" s="82">
        <v>1822.4624491580416</v>
      </c>
      <c r="N64" s="82">
        <v>1763.4088927526604</v>
      </c>
      <c r="O64" s="82">
        <v>1767.2869090400141</v>
      </c>
      <c r="P64" s="82">
        <v>1753.5308704456495</v>
      </c>
      <c r="Q64" s="82">
        <v>1797.9525129031431</v>
      </c>
      <c r="R64" s="82">
        <v>1670.2730568615161</v>
      </c>
    </row>
    <row r="65" spans="1:18" ht="11.25" customHeight="1" x14ac:dyDescent="0.25">
      <c r="A65" s="72" t="s">
        <v>350</v>
      </c>
      <c r="B65" s="73" t="s">
        <v>83</v>
      </c>
      <c r="C65" s="83">
        <v>584.29488631765958</v>
      </c>
      <c r="D65" s="83">
        <v>528.0582027930152</v>
      </c>
      <c r="E65" s="83">
        <v>620.3115376725035</v>
      </c>
      <c r="F65" s="83">
        <v>730.04605808712085</v>
      </c>
      <c r="G65" s="83">
        <v>735.40159139958973</v>
      </c>
      <c r="H65" s="83">
        <v>1379.8523312597431</v>
      </c>
      <c r="I65" s="83">
        <v>1145.4676089426796</v>
      </c>
      <c r="J65" s="83">
        <v>1221.0557466050614</v>
      </c>
      <c r="K65" s="83">
        <v>1181.2452395968337</v>
      </c>
      <c r="L65" s="83">
        <v>1172.2489308960883</v>
      </c>
      <c r="M65" s="83">
        <v>1149.7957632</v>
      </c>
      <c r="N65" s="83">
        <v>1085.5214062969449</v>
      </c>
      <c r="O65" s="83">
        <v>1087.7298860213652</v>
      </c>
      <c r="P65" s="83">
        <v>1067.0335341599352</v>
      </c>
      <c r="Q65" s="83">
        <v>1117.2419531980504</v>
      </c>
      <c r="R65" s="83">
        <v>974.64405334874425</v>
      </c>
    </row>
    <row r="66" spans="1:18" ht="11.25" customHeight="1" x14ac:dyDescent="0.25">
      <c r="A66" s="72" t="s">
        <v>88</v>
      </c>
      <c r="B66" s="73" t="s">
        <v>89</v>
      </c>
      <c r="C66" s="83">
        <v>359.82904441518565</v>
      </c>
      <c r="D66" s="83">
        <v>311.21789207846399</v>
      </c>
      <c r="E66" s="83">
        <v>270.11389398336001</v>
      </c>
      <c r="F66" s="83">
        <v>260.27099044934397</v>
      </c>
      <c r="G66" s="83">
        <v>260.70284379686399</v>
      </c>
      <c r="H66" s="83">
        <v>247.40811748834429</v>
      </c>
      <c r="I66" s="83">
        <v>287.16303930048002</v>
      </c>
      <c r="J66" s="83">
        <v>499.49538210432007</v>
      </c>
      <c r="K66" s="83">
        <v>428.44867190496001</v>
      </c>
      <c r="L66" s="83">
        <v>676.54720320364811</v>
      </c>
      <c r="M66" s="83">
        <v>663.18519181900695</v>
      </c>
      <c r="N66" s="83">
        <v>675.73860298259763</v>
      </c>
      <c r="O66" s="83">
        <v>675.05482038992579</v>
      </c>
      <c r="P66" s="83">
        <v>680.99370457417103</v>
      </c>
      <c r="Q66" s="83">
        <v>673.27601397455624</v>
      </c>
      <c r="R66" s="83">
        <v>686.82445518082534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9.9680623504593449</v>
      </c>
      <c r="L67" s="83">
        <v>11.446084325450991</v>
      </c>
      <c r="M67" s="83">
        <v>9.481494139034762</v>
      </c>
      <c r="N67" s="83">
        <v>2.148883473117821</v>
      </c>
      <c r="O67" s="83">
        <v>4.5022026287230466</v>
      </c>
      <c r="P67" s="83">
        <v>5.5036317115431386</v>
      </c>
      <c r="Q67" s="83">
        <v>7.4345457305365512</v>
      </c>
      <c r="R67" s="83">
        <v>8.8045483319463873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261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0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260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0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259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0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258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0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257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0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256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0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255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0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254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0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346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959689.21741382184</v>
      </c>
      <c r="D2" s="79">
        <v>975650.80994863936</v>
      </c>
      <c r="E2" s="79">
        <v>994314.69641510467</v>
      </c>
      <c r="F2" s="79">
        <v>1004915.3897337188</v>
      </c>
      <c r="G2" s="79">
        <v>1003232.8542267163</v>
      </c>
      <c r="H2" s="79">
        <v>1003609.5711932286</v>
      </c>
      <c r="I2" s="79">
        <v>1015713.5045111389</v>
      </c>
      <c r="J2" s="79">
        <v>1030604.7996257374</v>
      </c>
      <c r="K2" s="79">
        <v>961119.54009060469</v>
      </c>
      <c r="L2" s="79">
        <v>863125.07777781354</v>
      </c>
      <c r="M2" s="79">
        <v>839246.04721267056</v>
      </c>
      <c r="N2" s="79">
        <v>848411.16929528327</v>
      </c>
      <c r="O2" s="79">
        <v>866719.52874802658</v>
      </c>
      <c r="P2" s="79">
        <v>814273.90737576352</v>
      </c>
      <c r="Q2" s="79">
        <v>754911.92161576624</v>
      </c>
      <c r="R2" s="79">
        <v>742090.04545297963</v>
      </c>
    </row>
    <row r="3" spans="1:18" ht="11.25" customHeight="1" x14ac:dyDescent="0.25">
      <c r="A3" s="53" t="s">
        <v>2</v>
      </c>
      <c r="B3" s="54" t="s">
        <v>3</v>
      </c>
      <c r="C3" s="80">
        <v>683047.49998714752</v>
      </c>
      <c r="D3" s="80">
        <v>700282.2281688092</v>
      </c>
      <c r="E3" s="80">
        <v>712741.20822808647</v>
      </c>
      <c r="F3" s="80">
        <v>742584.70521308482</v>
      </c>
      <c r="G3" s="80">
        <v>729471.14957948378</v>
      </c>
      <c r="H3" s="80">
        <v>717049.10280662682</v>
      </c>
      <c r="I3" s="80">
        <v>731015.50090804463</v>
      </c>
      <c r="J3" s="80">
        <v>736798.01901674806</v>
      </c>
      <c r="K3" s="80">
        <v>661530.51165431901</v>
      </c>
      <c r="L3" s="80">
        <v>599244.7639656486</v>
      </c>
      <c r="M3" s="80">
        <v>568392.33855132805</v>
      </c>
      <c r="N3" s="80">
        <v>601580.54385193135</v>
      </c>
      <c r="O3" s="80">
        <v>661736.40771992889</v>
      </c>
      <c r="P3" s="80">
        <v>632389.98322008015</v>
      </c>
      <c r="Q3" s="80">
        <v>578943.3926021643</v>
      </c>
      <c r="R3" s="80">
        <v>564429.30304126197</v>
      </c>
    </row>
    <row r="4" spans="1:18" ht="11.25" customHeight="1" x14ac:dyDescent="0.25">
      <c r="A4" s="56" t="s">
        <v>125</v>
      </c>
      <c r="B4" s="57" t="s">
        <v>126</v>
      </c>
      <c r="C4" s="3">
        <v>379328.73305318312</v>
      </c>
      <c r="D4" s="3">
        <v>378471.06734834641</v>
      </c>
      <c r="E4" s="3">
        <v>391542.13728078251</v>
      </c>
      <c r="F4" s="3">
        <v>416618.15489709645</v>
      </c>
      <c r="G4" s="3">
        <v>411044.75238176621</v>
      </c>
      <c r="H4" s="3">
        <v>404644.74586725002</v>
      </c>
      <c r="I4" s="3">
        <v>419017.75171354867</v>
      </c>
      <c r="J4" s="3">
        <v>416637.36081599561</v>
      </c>
      <c r="K4" s="3">
        <v>357572.58312424435</v>
      </c>
      <c r="L4" s="3">
        <v>306666.95542002423</v>
      </c>
      <c r="M4" s="3">
        <v>301379.20150425145</v>
      </c>
      <c r="N4" s="3">
        <v>316088.33028853033</v>
      </c>
      <c r="O4" s="3">
        <v>372539.59083481238</v>
      </c>
      <c r="P4" s="3">
        <v>354745.97659390804</v>
      </c>
      <c r="Q4" s="3">
        <v>309534.06497444992</v>
      </c>
      <c r="R4" s="3">
        <v>296229.03643713793</v>
      </c>
    </row>
    <row r="5" spans="1:18" ht="11.25" customHeight="1" x14ac:dyDescent="0.25">
      <c r="A5" s="59" t="s">
        <v>127</v>
      </c>
      <c r="B5" s="60" t="s">
        <v>128</v>
      </c>
      <c r="C5" s="2">
        <v>379325.66643772926</v>
      </c>
      <c r="D5" s="2">
        <v>378464.98567024135</v>
      </c>
      <c r="E5" s="2">
        <v>391539.09640794253</v>
      </c>
      <c r="F5" s="2">
        <v>416615.11402425647</v>
      </c>
      <c r="G5" s="2">
        <v>411041.71154271369</v>
      </c>
      <c r="H5" s="2">
        <v>404641.67928627343</v>
      </c>
      <c r="I5" s="2">
        <v>419011.5751515025</v>
      </c>
      <c r="J5" s="2">
        <v>416570.43557802541</v>
      </c>
      <c r="K5" s="2">
        <v>357557.41254973935</v>
      </c>
      <c r="L5" s="2">
        <v>306651.75004219997</v>
      </c>
      <c r="M5" s="2">
        <v>301367.01583737938</v>
      </c>
      <c r="N5" s="2">
        <v>316085.26368853031</v>
      </c>
      <c r="O5" s="2">
        <v>372539.59083481238</v>
      </c>
      <c r="P5" s="2">
        <v>354745.97659390804</v>
      </c>
      <c r="Q5" s="2">
        <v>309534.06497444992</v>
      </c>
      <c r="R5" s="2">
        <v>296229.03643713793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5949.1027213921689</v>
      </c>
      <c r="G6" s="1">
        <v>16234.200251626262</v>
      </c>
      <c r="H6" s="1">
        <v>15964.914406325574</v>
      </c>
      <c r="I6" s="1">
        <v>13801.396761951044</v>
      </c>
      <c r="J6" s="1">
        <v>16851.78484027872</v>
      </c>
      <c r="K6" s="1">
        <v>14882.472928407693</v>
      </c>
      <c r="L6" s="1">
        <v>10003.231338138772</v>
      </c>
      <c r="M6" s="1">
        <v>7831.0609398999259</v>
      </c>
      <c r="N6" s="1">
        <v>15153.151283020426</v>
      </c>
      <c r="O6" s="1">
        <v>13791.604636489914</v>
      </c>
      <c r="P6" s="1">
        <v>8446.1599107212242</v>
      </c>
      <c r="Q6" s="1">
        <v>9560.5701577084765</v>
      </c>
      <c r="R6" s="1">
        <v>9949.8112337327657</v>
      </c>
    </row>
    <row r="7" spans="1:18" ht="11.25" customHeight="1" x14ac:dyDescent="0.25">
      <c r="A7" s="61" t="s">
        <v>6</v>
      </c>
      <c r="B7" s="62" t="s">
        <v>7</v>
      </c>
      <c r="C7" s="1">
        <v>29692.366880000045</v>
      </c>
      <c r="D7" s="1">
        <v>27656.633979158571</v>
      </c>
      <c r="E7" s="1">
        <v>29594.378161715853</v>
      </c>
      <c r="F7" s="1">
        <v>27754.208966539449</v>
      </c>
      <c r="G7" s="1">
        <v>28423.16523899819</v>
      </c>
      <c r="H7" s="1">
        <v>26785.321055449425</v>
      </c>
      <c r="I7" s="1">
        <v>25886.886992674492</v>
      </c>
      <c r="J7" s="1">
        <v>29063.254014642673</v>
      </c>
      <c r="K7" s="1">
        <v>21895.129373212651</v>
      </c>
      <c r="L7" s="1">
        <v>15316.074932136265</v>
      </c>
      <c r="M7" s="1">
        <v>11612.811443010663</v>
      </c>
      <c r="N7" s="1">
        <v>13223.190339467092</v>
      </c>
      <c r="O7" s="1">
        <v>17522.11033235339</v>
      </c>
      <c r="P7" s="1">
        <v>3851.7221996574453</v>
      </c>
      <c r="Q7" s="1">
        <v>6888.681176352502</v>
      </c>
      <c r="R7" s="1">
        <v>630.9811957131941</v>
      </c>
    </row>
    <row r="8" spans="1:18" ht="11.25" customHeight="1" x14ac:dyDescent="0.25">
      <c r="A8" s="61" t="s">
        <v>8</v>
      </c>
      <c r="B8" s="62" t="s">
        <v>9</v>
      </c>
      <c r="C8" s="1">
        <v>343657.80190028879</v>
      </c>
      <c r="D8" s="1">
        <v>346561.92632530892</v>
      </c>
      <c r="E8" s="1">
        <v>356422.81209341995</v>
      </c>
      <c r="F8" s="1">
        <v>378473.87029990752</v>
      </c>
      <c r="G8" s="1">
        <v>361849.94574200525</v>
      </c>
      <c r="H8" s="1">
        <v>357185.90342314244</v>
      </c>
      <c r="I8" s="1">
        <v>374858.47620608826</v>
      </c>
      <c r="J8" s="1">
        <v>366755.8310040303</v>
      </c>
      <c r="K8" s="1">
        <v>317220.46328409779</v>
      </c>
      <c r="L8" s="1">
        <v>278453.23255439871</v>
      </c>
      <c r="M8" s="1">
        <v>279974.42755891092</v>
      </c>
      <c r="N8" s="1">
        <v>283681.46733339078</v>
      </c>
      <c r="O8" s="1">
        <v>337608.09526596905</v>
      </c>
      <c r="P8" s="1">
        <v>339474.56995008606</v>
      </c>
      <c r="Q8" s="1">
        <v>289397.64158301003</v>
      </c>
      <c r="R8" s="1">
        <v>281793.42847088748</v>
      </c>
    </row>
    <row r="9" spans="1:18" ht="11.25" customHeight="1" x14ac:dyDescent="0.25">
      <c r="A9" s="61" t="s">
        <v>10</v>
      </c>
      <c r="B9" s="62" t="s">
        <v>11</v>
      </c>
      <c r="C9" s="1">
        <v>5975.4976574404182</v>
      </c>
      <c r="D9" s="1">
        <v>4246.42536577386</v>
      </c>
      <c r="E9" s="1">
        <v>5521.9061528066877</v>
      </c>
      <c r="F9" s="1">
        <v>4437.9320364173882</v>
      </c>
      <c r="G9" s="1">
        <v>4534.4003100839645</v>
      </c>
      <c r="H9" s="1">
        <v>4705.5404013560028</v>
      </c>
      <c r="I9" s="1">
        <v>4464.8151907887359</v>
      </c>
      <c r="J9" s="1">
        <v>3899.5657190736842</v>
      </c>
      <c r="K9" s="1">
        <v>3559.3469640212043</v>
      </c>
      <c r="L9" s="1">
        <v>2879.2112175262441</v>
      </c>
      <c r="M9" s="1">
        <v>1948.7158955578677</v>
      </c>
      <c r="N9" s="1">
        <v>4027.4547326520037</v>
      </c>
      <c r="O9" s="1">
        <v>3617.7805999999919</v>
      </c>
      <c r="P9" s="1">
        <v>2973.5245334433403</v>
      </c>
      <c r="Q9" s="1">
        <v>3687.1720573789253</v>
      </c>
      <c r="R9" s="1">
        <v>3854.81553680452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3.1356892061998405</v>
      </c>
      <c r="J11" s="2">
        <v>57.802585662719821</v>
      </c>
      <c r="K11" s="2">
        <v>6.0479221975201751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3.1356892061998405</v>
      </c>
      <c r="J12" s="1">
        <v>57.802585662719821</v>
      </c>
      <c r="K12" s="1">
        <v>6.0479221975201751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3.0666154538490944</v>
      </c>
      <c r="D14" s="2">
        <v>6.0816781050480007</v>
      </c>
      <c r="E14" s="2">
        <v>3.0408728400000005</v>
      </c>
      <c r="F14" s="2">
        <v>3.0408728400000005</v>
      </c>
      <c r="G14" s="2">
        <v>3.0408390525240003</v>
      </c>
      <c r="H14" s="2">
        <v>3.0665809765737109</v>
      </c>
      <c r="I14" s="2">
        <v>3.0408728400000005</v>
      </c>
      <c r="J14" s="2">
        <v>9.1226523074760006</v>
      </c>
      <c r="K14" s="2">
        <v>9.1226523074760006</v>
      </c>
      <c r="L14" s="2">
        <v>15.205377824280003</v>
      </c>
      <c r="M14" s="2">
        <v>12.185666872096007</v>
      </c>
      <c r="N14" s="2">
        <v>3.066599999999982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295398.3374856328</v>
      </c>
      <c r="D15" s="3">
        <v>313852.98092481046</v>
      </c>
      <c r="E15" s="3">
        <v>313392.04569659114</v>
      </c>
      <c r="F15" s="3">
        <v>316180.70918158838</v>
      </c>
      <c r="G15" s="3">
        <v>308931.61602617049</v>
      </c>
      <c r="H15" s="3">
        <v>302952.70115580974</v>
      </c>
      <c r="I15" s="3">
        <v>303245.17519754614</v>
      </c>
      <c r="J15" s="3">
        <v>309524.1473451269</v>
      </c>
      <c r="K15" s="3">
        <v>293831.86263047077</v>
      </c>
      <c r="L15" s="3">
        <v>284612.84799925599</v>
      </c>
      <c r="M15" s="3">
        <v>255669.29096730764</v>
      </c>
      <c r="N15" s="3">
        <v>273480.84063258732</v>
      </c>
      <c r="O15" s="3">
        <v>278637.54585714336</v>
      </c>
      <c r="P15" s="3">
        <v>264747.30124644848</v>
      </c>
      <c r="Q15" s="3">
        <v>256463.50462771437</v>
      </c>
      <c r="R15" s="3">
        <v>258009.0217090699</v>
      </c>
    </row>
    <row r="16" spans="1:18" ht="11.25" customHeight="1" x14ac:dyDescent="0.25">
      <c r="A16" s="59" t="s">
        <v>20</v>
      </c>
      <c r="B16" s="60" t="s">
        <v>21</v>
      </c>
      <c r="C16" s="2">
        <v>291745.21038573422</v>
      </c>
      <c r="D16" s="2">
        <v>308230.13415417582</v>
      </c>
      <c r="E16" s="2">
        <v>307850.72177450109</v>
      </c>
      <c r="F16" s="2">
        <v>309907.61011534504</v>
      </c>
      <c r="G16" s="2">
        <v>303851.17762080621</v>
      </c>
      <c r="H16" s="2">
        <v>298004.24894940457</v>
      </c>
      <c r="I16" s="2">
        <v>296000.02257744968</v>
      </c>
      <c r="J16" s="2">
        <v>301450.56835621322</v>
      </c>
      <c r="K16" s="2">
        <v>286970.67509348819</v>
      </c>
      <c r="L16" s="2">
        <v>278658.60338994634</v>
      </c>
      <c r="M16" s="2">
        <v>249207.54711060628</v>
      </c>
      <c r="N16" s="2">
        <v>268037.71714923048</v>
      </c>
      <c r="O16" s="2">
        <v>274089.87591572991</v>
      </c>
      <c r="P16" s="2">
        <v>259401.76492503387</v>
      </c>
      <c r="Q16" s="2">
        <v>251438.32203077886</v>
      </c>
      <c r="R16" s="2">
        <v>253755.35020050069</v>
      </c>
    </row>
    <row r="17" spans="1:18" ht="11.25" customHeight="1" x14ac:dyDescent="0.25">
      <c r="A17" s="64" t="s">
        <v>23</v>
      </c>
      <c r="B17" s="60" t="s">
        <v>24</v>
      </c>
      <c r="C17" s="2">
        <v>3160.5570014752525</v>
      </c>
      <c r="D17" s="2">
        <v>5224.7733539515211</v>
      </c>
      <c r="E17" s="2">
        <v>5075.7092305869601</v>
      </c>
      <c r="F17" s="2">
        <v>5601.730430758319</v>
      </c>
      <c r="G17" s="2">
        <v>4363.1258016765605</v>
      </c>
      <c r="H17" s="2">
        <v>3445.010966532715</v>
      </c>
      <c r="I17" s="2">
        <v>4967.5309216236001</v>
      </c>
      <c r="J17" s="2">
        <v>5203.017661794479</v>
      </c>
      <c r="K17" s="2">
        <v>4444.8053861930393</v>
      </c>
      <c r="L17" s="2">
        <v>3713.63664490056</v>
      </c>
      <c r="M17" s="2">
        <v>4622.8858946171367</v>
      </c>
      <c r="N17" s="2">
        <v>4304.3284039388436</v>
      </c>
      <c r="O17" s="2">
        <v>3219.7099305873235</v>
      </c>
      <c r="P17" s="2">
        <v>3028.9547669423264</v>
      </c>
      <c r="Q17" s="2">
        <v>3293.5925406551396</v>
      </c>
      <c r="R17" s="2">
        <v>3064.161504789734</v>
      </c>
    </row>
    <row r="18" spans="1:18" ht="11.25" customHeight="1" x14ac:dyDescent="0.25">
      <c r="A18" s="65" t="s">
        <v>133</v>
      </c>
      <c r="B18" s="60" t="s">
        <v>22</v>
      </c>
      <c r="C18" s="2">
        <v>492.5700984233182</v>
      </c>
      <c r="D18" s="2">
        <v>398.07341668311767</v>
      </c>
      <c r="E18" s="2">
        <v>465.61469150313013</v>
      </c>
      <c r="F18" s="2">
        <v>671.36863548502811</v>
      </c>
      <c r="G18" s="2">
        <v>717.31260368773201</v>
      </c>
      <c r="H18" s="2">
        <v>1503.4412398725071</v>
      </c>
      <c r="I18" s="2">
        <v>2277.6216984728999</v>
      </c>
      <c r="J18" s="2">
        <v>2870.5613271192001</v>
      </c>
      <c r="K18" s="2">
        <v>2414.1631911696004</v>
      </c>
      <c r="L18" s="2">
        <v>2240.6079644090996</v>
      </c>
      <c r="M18" s="2">
        <v>1838.8579620842252</v>
      </c>
      <c r="N18" s="2">
        <v>1138.7950794179651</v>
      </c>
      <c r="O18" s="2">
        <v>1327.9600108260993</v>
      </c>
      <c r="P18" s="2">
        <v>2316.5815544722586</v>
      </c>
      <c r="Q18" s="2">
        <v>1731.590056280364</v>
      </c>
      <c r="R18" s="2">
        <v>1189.5100037795046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2.2189596199200015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8320.4294483316226</v>
      </c>
      <c r="D20" s="3">
        <v>7958.1798956523608</v>
      </c>
      <c r="E20" s="3">
        <v>7807.0252507128007</v>
      </c>
      <c r="F20" s="3">
        <v>9785.8411343999996</v>
      </c>
      <c r="G20" s="3">
        <v>9494.7811715469597</v>
      </c>
      <c r="H20" s="3">
        <v>9451.6557835671538</v>
      </c>
      <c r="I20" s="3">
        <v>8752.5739969498809</v>
      </c>
      <c r="J20" s="3">
        <v>10636.51085562564</v>
      </c>
      <c r="K20" s="3">
        <v>10126.06589960388</v>
      </c>
      <c r="L20" s="3">
        <v>7964.9605463684411</v>
      </c>
      <c r="M20" s="3">
        <v>11343.846079768999</v>
      </c>
      <c r="N20" s="3">
        <v>12011.372930813639</v>
      </c>
      <c r="O20" s="3">
        <v>10559.271027973125</v>
      </c>
      <c r="P20" s="3">
        <v>12896.705379723569</v>
      </c>
      <c r="Q20" s="3">
        <v>12945.822999999982</v>
      </c>
      <c r="R20" s="3">
        <v>10191.244895054113</v>
      </c>
    </row>
    <row r="21" spans="1:18" ht="11.25" customHeight="1" x14ac:dyDescent="0.25">
      <c r="A21" s="53" t="s">
        <v>29</v>
      </c>
      <c r="B21" s="54" t="s">
        <v>30</v>
      </c>
      <c r="C21" s="80">
        <v>93825.984619983079</v>
      </c>
      <c r="D21" s="80">
        <v>93538.484208129259</v>
      </c>
      <c r="E21" s="80">
        <v>91285.741902027788</v>
      </c>
      <c r="F21" s="80">
        <v>74345.485590282507</v>
      </c>
      <c r="G21" s="80">
        <v>69750.868664921989</v>
      </c>
      <c r="H21" s="80">
        <v>69557.934925126363</v>
      </c>
      <c r="I21" s="80">
        <v>63564.894582096516</v>
      </c>
      <c r="J21" s="80">
        <v>52293.233468245198</v>
      </c>
      <c r="K21" s="80">
        <v>48672.359109386984</v>
      </c>
      <c r="L21" s="80">
        <v>44748.370252005843</v>
      </c>
      <c r="M21" s="80">
        <v>34120.139841578122</v>
      </c>
      <c r="N21" s="80">
        <v>28293.796794657053</v>
      </c>
      <c r="O21" s="80">
        <v>28673.616766294803</v>
      </c>
      <c r="P21" s="80">
        <v>23082.304091367558</v>
      </c>
      <c r="Q21" s="80">
        <v>22176.095901644949</v>
      </c>
      <c r="R21" s="80">
        <v>24022.815738118807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93825.984619983079</v>
      </c>
      <c r="D30" s="3">
        <v>93538.484208129259</v>
      </c>
      <c r="E30" s="3">
        <v>91285.741902027788</v>
      </c>
      <c r="F30" s="3">
        <v>74345.485590282507</v>
      </c>
      <c r="G30" s="3">
        <v>69750.868664921989</v>
      </c>
      <c r="H30" s="3">
        <v>69557.934925126363</v>
      </c>
      <c r="I30" s="3">
        <v>63564.894582096516</v>
      </c>
      <c r="J30" s="3">
        <v>52293.233468245198</v>
      </c>
      <c r="K30" s="3">
        <v>48672.359109386984</v>
      </c>
      <c r="L30" s="3">
        <v>44748.370252005843</v>
      </c>
      <c r="M30" s="3">
        <v>34120.139841578122</v>
      </c>
      <c r="N30" s="3">
        <v>28293.796794657053</v>
      </c>
      <c r="O30" s="3">
        <v>28673.616766294803</v>
      </c>
      <c r="P30" s="3">
        <v>23082.304091367558</v>
      </c>
      <c r="Q30" s="3">
        <v>22176.095901644949</v>
      </c>
      <c r="R30" s="3">
        <v>24022.815738118807</v>
      </c>
    </row>
    <row r="31" spans="1:18" ht="11.25" customHeight="1" x14ac:dyDescent="0.25">
      <c r="A31" s="59" t="s">
        <v>142</v>
      </c>
      <c r="B31" s="60" t="s">
        <v>143</v>
      </c>
      <c r="C31" s="2">
        <v>125.45279999999997</v>
      </c>
      <c r="D31" s="2">
        <v>22.910024904192003</v>
      </c>
      <c r="E31" s="2">
        <v>54.983635329024011</v>
      </c>
      <c r="F31" s="2">
        <v>12.279127426559999</v>
      </c>
      <c r="G31" s="2">
        <v>71.688380507136003</v>
      </c>
      <c r="H31" s="2">
        <v>18.547039865030651</v>
      </c>
      <c r="I31" s="2">
        <v>15.861048037632006</v>
      </c>
      <c r="J31" s="2">
        <v>34.510938962688009</v>
      </c>
      <c r="K31" s="2">
        <v>2.8807729574399992</v>
      </c>
      <c r="L31" s="2">
        <v>0</v>
      </c>
      <c r="M31" s="2">
        <v>0</v>
      </c>
      <c r="N31" s="2">
        <v>0</v>
      </c>
      <c r="O31" s="2">
        <v>62.779441540420962</v>
      </c>
      <c r="P31" s="2">
        <v>71.539054170519989</v>
      </c>
      <c r="Q31" s="2">
        <v>63.590399999999882</v>
      </c>
      <c r="R31" s="2">
        <v>50.342399999999898</v>
      </c>
    </row>
    <row r="32" spans="1:18" ht="11.25" customHeight="1" x14ac:dyDescent="0.25">
      <c r="A32" s="61" t="s">
        <v>144</v>
      </c>
      <c r="B32" s="62" t="s">
        <v>41</v>
      </c>
      <c r="C32" s="1">
        <v>125.45279999999997</v>
      </c>
      <c r="D32" s="1">
        <v>22.910024904192003</v>
      </c>
      <c r="E32" s="1">
        <v>54.983635329024011</v>
      </c>
      <c r="F32" s="1">
        <v>12.279127426559999</v>
      </c>
      <c r="G32" s="1">
        <v>71.688380507136003</v>
      </c>
      <c r="H32" s="1">
        <v>18.547039865030651</v>
      </c>
      <c r="I32" s="1">
        <v>15.861048037632006</v>
      </c>
      <c r="J32" s="1">
        <v>34.510938962688009</v>
      </c>
      <c r="K32" s="1">
        <v>2.8807729574399992</v>
      </c>
      <c r="L32" s="1">
        <v>0</v>
      </c>
      <c r="M32" s="1">
        <v>0</v>
      </c>
      <c r="N32" s="1">
        <v>0</v>
      </c>
      <c r="O32" s="1">
        <v>62.779441540420962</v>
      </c>
      <c r="P32" s="1">
        <v>71.539054170519989</v>
      </c>
      <c r="Q32" s="1">
        <v>63.590399999999882</v>
      </c>
      <c r="R32" s="1">
        <v>50.342399999999898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2.9025993760108011</v>
      </c>
      <c r="D34" s="2">
        <v>8.7247518982920003</v>
      </c>
      <c r="E34" s="2">
        <v>8.7181894912248001</v>
      </c>
      <c r="F34" s="2">
        <v>9.0171002642716811</v>
      </c>
      <c r="G34" s="2">
        <v>0</v>
      </c>
      <c r="H34" s="2">
        <v>2.9025976000948037</v>
      </c>
      <c r="I34" s="2">
        <v>0</v>
      </c>
      <c r="J34" s="2">
        <v>0</v>
      </c>
      <c r="K34" s="2">
        <v>0</v>
      </c>
      <c r="L34" s="2">
        <v>11.634904678032003</v>
      </c>
      <c r="M34" s="2">
        <v>2.9026022834241294</v>
      </c>
      <c r="N34" s="2">
        <v>0</v>
      </c>
      <c r="O34" s="2">
        <v>171.37604252043235</v>
      </c>
      <c r="P34" s="2">
        <v>151.06149524883415</v>
      </c>
      <c r="Q34" s="2">
        <v>165.38506060516781</v>
      </c>
      <c r="R34" s="2">
        <v>145.95595360714483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3.0103092000000005</v>
      </c>
      <c r="E38" s="2">
        <v>3.0103092000000005</v>
      </c>
      <c r="F38" s="2">
        <v>12.342267720000002</v>
      </c>
      <c r="G38" s="2">
        <v>6.0206184000000009</v>
      </c>
      <c r="H38" s="2">
        <v>0</v>
      </c>
      <c r="I38" s="2">
        <v>9.3319585200000024</v>
      </c>
      <c r="J38" s="2">
        <v>18.663826730724004</v>
      </c>
      <c r="K38" s="2">
        <v>6.0205882969080005</v>
      </c>
      <c r="L38" s="2">
        <v>9.3319886230920019</v>
      </c>
      <c r="M38" s="2">
        <v>18.550209977212244</v>
      </c>
      <c r="N38" s="2">
        <v>9.2750932685426903</v>
      </c>
      <c r="O38" s="2">
        <v>6.1834033295622497</v>
      </c>
      <c r="P38" s="2">
        <v>3.0916999999999928</v>
      </c>
      <c r="Q38" s="2">
        <v>3.0917037880433518</v>
      </c>
      <c r="R38" s="2">
        <v>6.1833999999999856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3.0103092000000005</v>
      </c>
      <c r="E41" s="1">
        <v>3.0103092000000005</v>
      </c>
      <c r="F41" s="1">
        <v>12.342267720000002</v>
      </c>
      <c r="G41" s="1">
        <v>6.0206184000000009</v>
      </c>
      <c r="H41" s="1">
        <v>0</v>
      </c>
      <c r="I41" s="1">
        <v>9.3319585200000024</v>
      </c>
      <c r="J41" s="1">
        <v>18.663826730724004</v>
      </c>
      <c r="K41" s="1">
        <v>6.0205882969080005</v>
      </c>
      <c r="L41" s="1">
        <v>9.3319886230920019</v>
      </c>
      <c r="M41" s="1">
        <v>18.550209977212244</v>
      </c>
      <c r="N41" s="1">
        <v>9.2750932685426903</v>
      </c>
      <c r="O41" s="1">
        <v>6.1834033295622497</v>
      </c>
      <c r="P41" s="1">
        <v>3.0916999999999928</v>
      </c>
      <c r="Q41" s="1">
        <v>3.0917037880433518</v>
      </c>
      <c r="R41" s="1">
        <v>6.1833999999999856</v>
      </c>
    </row>
    <row r="42" spans="1:18" ht="11.25" customHeight="1" x14ac:dyDescent="0.25">
      <c r="A42" s="64" t="s">
        <v>55</v>
      </c>
      <c r="B42" s="60" t="s">
        <v>56</v>
      </c>
      <c r="C42" s="2">
        <v>266.40146435995393</v>
      </c>
      <c r="D42" s="2">
        <v>227.4071108356116</v>
      </c>
      <c r="E42" s="2">
        <v>27.129303971697603</v>
      </c>
      <c r="F42" s="2">
        <v>33.911583930756002</v>
      </c>
      <c r="G42" s="2">
        <v>0</v>
      </c>
      <c r="H42" s="2">
        <v>0</v>
      </c>
      <c r="I42" s="2">
        <v>3.3758168400000006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5988.662475457757</v>
      </c>
      <c r="D43" s="2">
        <v>6528.9124534240846</v>
      </c>
      <c r="E43" s="2">
        <v>5824.9717584967584</v>
      </c>
      <c r="F43" s="2">
        <v>5550.0803646940085</v>
      </c>
      <c r="G43" s="2">
        <v>3160.954834603956</v>
      </c>
      <c r="H43" s="2">
        <v>3921.2006690153407</v>
      </c>
      <c r="I43" s="2">
        <v>7927.0581540111671</v>
      </c>
      <c r="J43" s="2">
        <v>8276.6425355721422</v>
      </c>
      <c r="K43" s="2">
        <v>6498.0572433176585</v>
      </c>
      <c r="L43" s="2">
        <v>6388.9357505245525</v>
      </c>
      <c r="M43" s="2">
        <v>6769.5559470945482</v>
      </c>
      <c r="N43" s="2">
        <v>6038.612986917753</v>
      </c>
      <c r="O43" s="2">
        <v>5998.124311650743</v>
      </c>
      <c r="P43" s="2">
        <v>5617.1134506118015</v>
      </c>
      <c r="Q43" s="2">
        <v>5813.2863751525265</v>
      </c>
      <c r="R43" s="2">
        <v>4759.9762458740333</v>
      </c>
    </row>
    <row r="44" spans="1:18" ht="11.25" customHeight="1" x14ac:dyDescent="0.25">
      <c r="A44" s="59" t="s">
        <v>149</v>
      </c>
      <c r="B44" s="60" t="s">
        <v>59</v>
      </c>
      <c r="C44" s="2">
        <v>86749.925430658943</v>
      </c>
      <c r="D44" s="2">
        <v>85633.242237184983</v>
      </c>
      <c r="E44" s="2">
        <v>84199.08105143001</v>
      </c>
      <c r="F44" s="2">
        <v>66440.935709728859</v>
      </c>
      <c r="G44" s="2">
        <v>59953.803558086816</v>
      </c>
      <c r="H44" s="2">
        <v>59978.792093298071</v>
      </c>
      <c r="I44" s="2">
        <v>50681.152870542865</v>
      </c>
      <c r="J44" s="2">
        <v>38897.816374084912</v>
      </c>
      <c r="K44" s="2">
        <v>36362.637945692797</v>
      </c>
      <c r="L44" s="2">
        <v>30956.724564004162</v>
      </c>
      <c r="M44" s="2">
        <v>23350.073905547411</v>
      </c>
      <c r="N44" s="2">
        <v>19334.494734581032</v>
      </c>
      <c r="O44" s="2">
        <v>18916.546726086621</v>
      </c>
      <c r="P44" s="2">
        <v>15080.587932303712</v>
      </c>
      <c r="Q44" s="2">
        <v>14532.580570519398</v>
      </c>
      <c r="R44" s="2">
        <v>14873.197644168564</v>
      </c>
    </row>
    <row r="45" spans="1:18" ht="11.25" customHeight="1" x14ac:dyDescent="0.25">
      <c r="A45" s="59" t="s">
        <v>150</v>
      </c>
      <c r="B45" s="60" t="s">
        <v>151</v>
      </c>
      <c r="C45" s="2">
        <v>692.63985013042338</v>
      </c>
      <c r="D45" s="2">
        <v>1114.2773206821003</v>
      </c>
      <c r="E45" s="2">
        <v>1167.8476541090758</v>
      </c>
      <c r="F45" s="2">
        <v>2286.9194365180442</v>
      </c>
      <c r="G45" s="2">
        <v>6558.4012733240761</v>
      </c>
      <c r="H45" s="2">
        <v>5636.4925253478305</v>
      </c>
      <c r="I45" s="2">
        <v>4928.1147341448486</v>
      </c>
      <c r="J45" s="2">
        <v>5065.5997928947345</v>
      </c>
      <c r="K45" s="2">
        <v>5802.7625591221804</v>
      </c>
      <c r="L45" s="2">
        <v>7381.743044176008</v>
      </c>
      <c r="M45" s="2">
        <v>3979.0571766755306</v>
      </c>
      <c r="N45" s="2">
        <v>2911.4139798897259</v>
      </c>
      <c r="O45" s="2">
        <v>3518.606841167024</v>
      </c>
      <c r="P45" s="2">
        <v>2158.9104590326888</v>
      </c>
      <c r="Q45" s="2">
        <v>1598.1617915798106</v>
      </c>
      <c r="R45" s="2">
        <v>4187.1600944690636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1230.5386595708642</v>
      </c>
      <c r="H48" s="1">
        <v>6.2946000000000062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692.63985013042338</v>
      </c>
      <c r="D49" s="1">
        <v>1026.1991904021002</v>
      </c>
      <c r="E49" s="1">
        <v>986.0321741985</v>
      </c>
      <c r="F49" s="1">
        <v>1237.6856099439001</v>
      </c>
      <c r="G49" s="1">
        <v>2720.7093555954002</v>
      </c>
      <c r="H49" s="1">
        <v>2964.5343559543362</v>
      </c>
      <c r="I49" s="1">
        <v>2433.6019268379005</v>
      </c>
      <c r="J49" s="1">
        <v>2332.3511827746006</v>
      </c>
      <c r="K49" s="1">
        <v>3327.4097220078002</v>
      </c>
      <c r="L49" s="1">
        <v>4763.0733710040004</v>
      </c>
      <c r="M49" s="1">
        <v>1810.7721535702926</v>
      </c>
      <c r="N49" s="1">
        <v>1549.9563854932187</v>
      </c>
      <c r="O49" s="1">
        <v>2347.2154918524457</v>
      </c>
      <c r="P49" s="1">
        <v>1176.4041880731997</v>
      </c>
      <c r="Q49" s="1">
        <v>1050.9739184005468</v>
      </c>
      <c r="R49" s="1">
        <v>3714.0788638066042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88.078130280000011</v>
      </c>
      <c r="E51" s="1">
        <v>181.8154799105759</v>
      </c>
      <c r="F51" s="1">
        <v>1049.2338265741441</v>
      </c>
      <c r="G51" s="1">
        <v>2607.1532581578122</v>
      </c>
      <c r="H51" s="1">
        <v>2665.6635693934941</v>
      </c>
      <c r="I51" s="1">
        <v>2494.5128073069482</v>
      </c>
      <c r="J51" s="1">
        <v>2733.2486101201343</v>
      </c>
      <c r="K51" s="1">
        <v>2475.3528371143798</v>
      </c>
      <c r="L51" s="1">
        <v>2618.6696731720081</v>
      </c>
      <c r="M51" s="1">
        <v>2168.285023105238</v>
      </c>
      <c r="N51" s="1">
        <v>1361.4575943965074</v>
      </c>
      <c r="O51" s="1">
        <v>1171.3913493145781</v>
      </c>
      <c r="P51" s="1">
        <v>982.50627095948926</v>
      </c>
      <c r="Q51" s="1">
        <v>547.18787317926387</v>
      </c>
      <c r="R51" s="1">
        <v>473.08123066245889</v>
      </c>
    </row>
    <row r="52" spans="1:18" ht="11.25" customHeight="1" x14ac:dyDescent="0.25">
      <c r="A52" s="53" t="s">
        <v>72</v>
      </c>
      <c r="B52" s="54" t="s">
        <v>73</v>
      </c>
      <c r="C52" s="80">
        <v>170245.16088950005</v>
      </c>
      <c r="D52" s="80">
        <v>166122.19404495443</v>
      </c>
      <c r="E52" s="80">
        <v>174839.36252976698</v>
      </c>
      <c r="F52" s="80">
        <v>179252.51749412421</v>
      </c>
      <c r="G52" s="80">
        <v>195084.06540330738</v>
      </c>
      <c r="H52" s="80">
        <v>206181.71136022787</v>
      </c>
      <c r="I52" s="80">
        <v>209617.13539974787</v>
      </c>
      <c r="J52" s="80">
        <v>228574.7179108336</v>
      </c>
      <c r="K52" s="80">
        <v>238060.63027215647</v>
      </c>
      <c r="L52" s="80">
        <v>204961.43699918347</v>
      </c>
      <c r="M52" s="80">
        <v>222223.81405028535</v>
      </c>
      <c r="N52" s="80">
        <v>203379.9433384283</v>
      </c>
      <c r="O52" s="80">
        <v>161249.79987532529</v>
      </c>
      <c r="P52" s="80">
        <v>144861.81740326289</v>
      </c>
      <c r="Q52" s="80">
        <v>138822.75123502145</v>
      </c>
      <c r="R52" s="80">
        <v>137878.49134144804</v>
      </c>
    </row>
    <row r="53" spans="1:18" ht="11.25" customHeight="1" x14ac:dyDescent="0.25">
      <c r="A53" s="56" t="s">
        <v>74</v>
      </c>
      <c r="B53" s="57" t="s">
        <v>75</v>
      </c>
      <c r="C53" s="3">
        <v>118519.98757127731</v>
      </c>
      <c r="D53" s="3">
        <v>117575.96031332089</v>
      </c>
      <c r="E53" s="3">
        <v>125881.43309597383</v>
      </c>
      <c r="F53" s="3">
        <v>131290.17372856993</v>
      </c>
      <c r="G53" s="3">
        <v>143604.4107959838</v>
      </c>
      <c r="H53" s="3">
        <v>151435.60935519959</v>
      </c>
      <c r="I53" s="3">
        <v>155282.11855363467</v>
      </c>
      <c r="J53" s="3">
        <v>169551.68787927181</v>
      </c>
      <c r="K53" s="3">
        <v>186571.45709025362</v>
      </c>
      <c r="L53" s="3">
        <v>171954.38747295586</v>
      </c>
      <c r="M53" s="3">
        <v>175974.57412140863</v>
      </c>
      <c r="N53" s="3">
        <v>156795.54560536449</v>
      </c>
      <c r="O53" s="3">
        <v>111470.63643910299</v>
      </c>
      <c r="P53" s="3">
        <v>92663.80275652562</v>
      </c>
      <c r="Q53" s="3">
        <v>84162.325900040174</v>
      </c>
      <c r="R53" s="3">
        <v>92095.1709796621</v>
      </c>
    </row>
    <row r="54" spans="1:18" ht="11.25" customHeight="1" x14ac:dyDescent="0.25">
      <c r="A54" s="56" t="s">
        <v>152</v>
      </c>
      <c r="B54" s="57" t="s">
        <v>153</v>
      </c>
      <c r="C54" s="3">
        <v>51725.173318222733</v>
      </c>
      <c r="D54" s="3">
        <v>48546.23373163354</v>
      </c>
      <c r="E54" s="3">
        <v>48957.929433793135</v>
      </c>
      <c r="F54" s="3">
        <v>47962.343765554273</v>
      </c>
      <c r="G54" s="3">
        <v>51479.654607323566</v>
      </c>
      <c r="H54" s="3">
        <v>54746.10200502829</v>
      </c>
      <c r="I54" s="3">
        <v>54335.016846113183</v>
      </c>
      <c r="J54" s="3">
        <v>59023.030031561808</v>
      </c>
      <c r="K54" s="3">
        <v>51489.173181902843</v>
      </c>
      <c r="L54" s="3">
        <v>33007.049526227616</v>
      </c>
      <c r="M54" s="3">
        <v>46249.239928876712</v>
      </c>
      <c r="N54" s="3">
        <v>46584.397733063823</v>
      </c>
      <c r="O54" s="3">
        <v>49779.163436222305</v>
      </c>
      <c r="P54" s="3">
        <v>52198.014646737254</v>
      </c>
      <c r="Q54" s="3">
        <v>54660.425334981286</v>
      </c>
      <c r="R54" s="3">
        <v>45783.32036178594</v>
      </c>
    </row>
    <row r="55" spans="1:18" ht="11.25" customHeight="1" x14ac:dyDescent="0.25">
      <c r="A55" s="59" t="s">
        <v>76</v>
      </c>
      <c r="B55" s="60" t="s">
        <v>77</v>
      </c>
      <c r="C55" s="2">
        <v>2082.5258601082728</v>
      </c>
      <c r="D55" s="2">
        <v>1664.339384402208</v>
      </c>
      <c r="E55" s="2">
        <v>1410.1310474899199</v>
      </c>
      <c r="F55" s="2">
        <v>1660.1420669931363</v>
      </c>
      <c r="G55" s="2">
        <v>1536.8419201795198</v>
      </c>
      <c r="H55" s="2">
        <v>1555.1512464717232</v>
      </c>
      <c r="I55" s="2">
        <v>1451.46232987488</v>
      </c>
      <c r="J55" s="2">
        <v>1840.205498549904</v>
      </c>
      <c r="K55" s="2">
        <v>1713.2201348980318</v>
      </c>
      <c r="L55" s="2">
        <v>1383.3776034901443</v>
      </c>
      <c r="M55" s="2">
        <v>1466.9196656072904</v>
      </c>
      <c r="N55" s="2">
        <v>1393.2533983611702</v>
      </c>
      <c r="O55" s="2">
        <v>1750.5016697519907</v>
      </c>
      <c r="P55" s="2">
        <v>1661.2641300353366</v>
      </c>
      <c r="Q55" s="2">
        <v>1516.6275531213385</v>
      </c>
      <c r="R55" s="2">
        <v>1302.4952178185795</v>
      </c>
    </row>
    <row r="56" spans="1:18" ht="11.25" customHeight="1" x14ac:dyDescent="0.25">
      <c r="A56" s="59" t="s">
        <v>78</v>
      </c>
      <c r="B56" s="60" t="s">
        <v>79</v>
      </c>
      <c r="C56" s="2">
        <v>49488.631668121961</v>
      </c>
      <c r="D56" s="2">
        <v>46708.507608984008</v>
      </c>
      <c r="E56" s="2">
        <v>47365.724116432786</v>
      </c>
      <c r="F56" s="2">
        <v>45534.267021391192</v>
      </c>
      <c r="G56" s="2">
        <v>48715.235255419197</v>
      </c>
      <c r="H56" s="2">
        <v>51974.740904882492</v>
      </c>
      <c r="I56" s="2">
        <v>51989.533173208802</v>
      </c>
      <c r="J56" s="2">
        <v>56142.136738958397</v>
      </c>
      <c r="K56" s="2">
        <v>49084.846219000814</v>
      </c>
      <c r="L56" s="2">
        <v>30944.134600423196</v>
      </c>
      <c r="M56" s="2">
        <v>43687.554738863655</v>
      </c>
      <c r="N56" s="2">
        <v>44215.846940846357</v>
      </c>
      <c r="O56" s="2">
        <v>46607.321425856338</v>
      </c>
      <c r="P56" s="2">
        <v>49387.266798962475</v>
      </c>
      <c r="Q56" s="2">
        <v>51729.367725313023</v>
      </c>
      <c r="R56" s="2">
        <v>42967.595055897888</v>
      </c>
    </row>
    <row r="57" spans="1:18" ht="11.25" customHeight="1" x14ac:dyDescent="0.25">
      <c r="A57" s="64" t="s">
        <v>154</v>
      </c>
      <c r="B57" s="60" t="s">
        <v>80</v>
      </c>
      <c r="C57" s="2">
        <v>45.543789992493259</v>
      </c>
      <c r="D57" s="2">
        <v>52.227900651168007</v>
      </c>
      <c r="E57" s="2">
        <v>62.440113272112008</v>
      </c>
      <c r="F57" s="2">
        <v>63.845694380015978</v>
      </c>
      <c r="G57" s="2">
        <v>58.888758645647997</v>
      </c>
      <c r="H57" s="2">
        <v>66.152363416726459</v>
      </c>
      <c r="I57" s="2">
        <v>83.236084691903983</v>
      </c>
      <c r="J57" s="2">
        <v>73.637173291823999</v>
      </c>
      <c r="K57" s="2">
        <v>66.676617119519975</v>
      </c>
      <c r="L57" s="2">
        <v>135.70611217387196</v>
      </c>
      <c r="M57" s="2">
        <v>158.37361683295643</v>
      </c>
      <c r="N57" s="2">
        <v>150.47526513625928</v>
      </c>
      <c r="O57" s="2">
        <v>134.6003298991221</v>
      </c>
      <c r="P57" s="2">
        <v>78.412295173010605</v>
      </c>
      <c r="Q57" s="2">
        <v>127.87199999999994</v>
      </c>
      <c r="R57" s="2">
        <v>128.75598235510984</v>
      </c>
    </row>
    <row r="58" spans="1:18" ht="11.25" customHeight="1" x14ac:dyDescent="0.25">
      <c r="A58" s="64" t="s">
        <v>81</v>
      </c>
      <c r="B58" s="60" t="s">
        <v>82</v>
      </c>
      <c r="C58" s="2">
        <v>108.47199999999995</v>
      </c>
      <c r="D58" s="2">
        <v>121.15883759616</v>
      </c>
      <c r="E58" s="2">
        <v>119.63415659831998</v>
      </c>
      <c r="F58" s="2">
        <v>704.08898278992024</v>
      </c>
      <c r="G58" s="2">
        <v>1168.6886730792005</v>
      </c>
      <c r="H58" s="2">
        <v>1150.0574902573476</v>
      </c>
      <c r="I58" s="2">
        <v>810.78525833760023</v>
      </c>
      <c r="J58" s="2">
        <v>967.05062076167997</v>
      </c>
      <c r="K58" s="2">
        <v>624.43021088447995</v>
      </c>
      <c r="L58" s="2">
        <v>543.8312101404</v>
      </c>
      <c r="M58" s="2">
        <v>936.39190757281449</v>
      </c>
      <c r="N58" s="2">
        <v>824.82212872003379</v>
      </c>
      <c r="O58" s="2">
        <v>1286.7400107148542</v>
      </c>
      <c r="P58" s="2">
        <v>1071.0714225664369</v>
      </c>
      <c r="Q58" s="2">
        <v>1286.558056546922</v>
      </c>
      <c r="R58" s="2">
        <v>1384.474105714364</v>
      </c>
    </row>
    <row r="59" spans="1:18" ht="11.25" customHeight="1" x14ac:dyDescent="0.25">
      <c r="A59" s="81" t="s">
        <v>349</v>
      </c>
      <c r="B59" s="54">
        <v>7200</v>
      </c>
      <c r="C59" s="80">
        <v>12570.571917191115</v>
      </c>
      <c r="D59" s="80">
        <v>15707.90352674661</v>
      </c>
      <c r="E59" s="80">
        <v>15448.383755223502</v>
      </c>
      <c r="F59" s="80">
        <v>8732.6814362273071</v>
      </c>
      <c r="G59" s="80">
        <v>8926.7705790033233</v>
      </c>
      <c r="H59" s="80">
        <v>10820.822101247539</v>
      </c>
      <c r="I59" s="80">
        <v>11515.973621249803</v>
      </c>
      <c r="J59" s="80">
        <v>12938.82922991039</v>
      </c>
      <c r="K59" s="80">
        <v>12856.039054742178</v>
      </c>
      <c r="L59" s="80">
        <v>14170.506560975469</v>
      </c>
      <c r="M59" s="80">
        <v>14509.754769478937</v>
      </c>
      <c r="N59" s="80">
        <v>15156.885310266603</v>
      </c>
      <c r="O59" s="80">
        <v>15059.704386477679</v>
      </c>
      <c r="P59" s="80">
        <v>13939.802661053014</v>
      </c>
      <c r="Q59" s="80">
        <v>14969.681876935658</v>
      </c>
      <c r="R59" s="80">
        <v>15759.435332150802</v>
      </c>
    </row>
    <row r="60" spans="1:18" ht="11.25" customHeight="1" x14ac:dyDescent="0.25">
      <c r="A60" s="56" t="s">
        <v>97</v>
      </c>
      <c r="B60" s="57" t="s">
        <v>98</v>
      </c>
      <c r="C60" s="3">
        <v>6901.7519329015122</v>
      </c>
      <c r="D60" s="3">
        <v>9523.04920543548</v>
      </c>
      <c r="E60" s="3">
        <v>9166.07915066844</v>
      </c>
      <c r="F60" s="3">
        <v>1508.1242051304002</v>
      </c>
      <c r="G60" s="3">
        <v>1410.88684527648</v>
      </c>
      <c r="H60" s="3">
        <v>1334.0461370547382</v>
      </c>
      <c r="I60" s="3">
        <v>1241.9094905474403</v>
      </c>
      <c r="J60" s="3">
        <v>2029.7764518688798</v>
      </c>
      <c r="K60" s="3">
        <v>1520.023434466681</v>
      </c>
      <c r="L60" s="3">
        <v>2995.9235611905588</v>
      </c>
      <c r="M60" s="3">
        <v>3170.0163499988353</v>
      </c>
      <c r="N60" s="3">
        <v>3646.4991525144928</v>
      </c>
      <c r="O60" s="3">
        <v>3545.1181495662886</v>
      </c>
      <c r="P60" s="3">
        <v>2354.9265531758001</v>
      </c>
      <c r="Q60" s="3">
        <v>3141.2814049871022</v>
      </c>
      <c r="R60" s="3">
        <v>3360.0700328663693</v>
      </c>
    </row>
    <row r="61" spans="1:18" ht="11.25" customHeight="1" x14ac:dyDescent="0.25">
      <c r="A61" s="56" t="s">
        <v>99</v>
      </c>
      <c r="B61" s="57" t="s">
        <v>100</v>
      </c>
      <c r="C61" s="3">
        <v>5668.8199842896038</v>
      </c>
      <c r="D61" s="3">
        <v>6184.8543213111307</v>
      </c>
      <c r="E61" s="3">
        <v>6282.3046045550627</v>
      </c>
      <c r="F61" s="3">
        <v>7224.5572310969073</v>
      </c>
      <c r="G61" s="3">
        <v>7515.8837337268433</v>
      </c>
      <c r="H61" s="3">
        <v>9486.7759641928005</v>
      </c>
      <c r="I61" s="3">
        <v>10274.064130702362</v>
      </c>
      <c r="J61" s="3">
        <v>10909.05277804151</v>
      </c>
      <c r="K61" s="3">
        <v>11336.015620275497</v>
      </c>
      <c r="L61" s="3">
        <v>11174.58299978491</v>
      </c>
      <c r="M61" s="3">
        <v>11339.738419480102</v>
      </c>
      <c r="N61" s="3">
        <v>11510.386157752111</v>
      </c>
      <c r="O61" s="3">
        <v>11514.586236911389</v>
      </c>
      <c r="P61" s="3">
        <v>11584.876107877215</v>
      </c>
      <c r="Q61" s="3">
        <v>11828.400471948557</v>
      </c>
      <c r="R61" s="3">
        <v>12399.365299284433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14579.554790895225</v>
      </c>
      <c r="D64" s="82">
        <v>16453.597239817907</v>
      </c>
      <c r="E64" s="82">
        <v>19584.209612607236</v>
      </c>
      <c r="F64" s="82">
        <v>22853.878864970251</v>
      </c>
      <c r="G64" s="82">
        <v>26855.11191201094</v>
      </c>
      <c r="H64" s="82">
        <v>36415.38455227753</v>
      </c>
      <c r="I64" s="82">
        <v>37590.850933975831</v>
      </c>
      <c r="J64" s="82">
        <v>42073.484176052407</v>
      </c>
      <c r="K64" s="82">
        <v>46644.872496040429</v>
      </c>
      <c r="L64" s="82">
        <v>48464.40581797051</v>
      </c>
      <c r="M64" s="82">
        <v>54835.808743425339</v>
      </c>
      <c r="N64" s="82">
        <v>57506.686701232211</v>
      </c>
      <c r="O64" s="82">
        <v>62082.093489803534</v>
      </c>
      <c r="P64" s="82">
        <v>67391.412734721162</v>
      </c>
      <c r="Q64" s="82">
        <v>70768.675299647686</v>
      </c>
      <c r="R64" s="82">
        <v>75007.042717456367</v>
      </c>
    </row>
    <row r="65" spans="1:18" ht="11.25" customHeight="1" x14ac:dyDescent="0.25">
      <c r="A65" s="72" t="s">
        <v>350</v>
      </c>
      <c r="B65" s="73" t="s">
        <v>83</v>
      </c>
      <c r="C65" s="83">
        <v>4803.5358485657607</v>
      </c>
      <c r="D65" s="83">
        <v>5754.703948276956</v>
      </c>
      <c r="E65" s="83">
        <v>7718.0845705673473</v>
      </c>
      <c r="F65" s="83">
        <v>10657.002243960575</v>
      </c>
      <c r="G65" s="83">
        <v>13552.136815413774</v>
      </c>
      <c r="H65" s="83">
        <v>20473.839856930888</v>
      </c>
      <c r="I65" s="83">
        <v>20635.061028754637</v>
      </c>
      <c r="J65" s="83">
        <v>22487.432153497113</v>
      </c>
      <c r="K65" s="83">
        <v>26725.744443947675</v>
      </c>
      <c r="L65" s="83">
        <v>27920.72069545569</v>
      </c>
      <c r="M65" s="83">
        <v>33078.443420573734</v>
      </c>
      <c r="N65" s="83">
        <v>34821.758698512596</v>
      </c>
      <c r="O65" s="83">
        <v>38418.274936740156</v>
      </c>
      <c r="P65" s="83">
        <v>41224.10118357891</v>
      </c>
      <c r="Q65" s="83">
        <v>44186.653976046815</v>
      </c>
      <c r="R65" s="83">
        <v>47498.833265000896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3375.2083849197834</v>
      </c>
      <c r="D67" s="83">
        <v>4001.2236954209529</v>
      </c>
      <c r="E67" s="83">
        <v>5017.6841989004643</v>
      </c>
      <c r="F67" s="83">
        <v>4357.4280764938558</v>
      </c>
      <c r="G67" s="83">
        <v>5102.485936447536</v>
      </c>
      <c r="H67" s="83">
        <v>5668.3525579664874</v>
      </c>
      <c r="I67" s="83">
        <v>5929.6854384265689</v>
      </c>
      <c r="J67" s="83">
        <v>7553.9592863673133</v>
      </c>
      <c r="K67" s="83">
        <v>7632.1102479017773</v>
      </c>
      <c r="L67" s="83">
        <v>7576.5667036026261</v>
      </c>
      <c r="M67" s="83">
        <v>8134.6872801128857</v>
      </c>
      <c r="N67" s="83">
        <v>8890.2949691647191</v>
      </c>
      <c r="O67" s="83">
        <v>9885.0486528328038</v>
      </c>
      <c r="P67" s="83">
        <v>12363.573651417195</v>
      </c>
      <c r="Q67" s="83">
        <v>12665.768019832785</v>
      </c>
      <c r="R67" s="83">
        <v>12556.518333360969</v>
      </c>
    </row>
    <row r="68" spans="1:18" ht="11.25" customHeight="1" x14ac:dyDescent="0.25">
      <c r="A68" s="72" t="s">
        <v>86</v>
      </c>
      <c r="B68" s="73" t="s">
        <v>87</v>
      </c>
      <c r="C68" s="83">
        <v>6400.8105574096808</v>
      </c>
      <c r="D68" s="83">
        <v>6684.6720941999993</v>
      </c>
      <c r="E68" s="83">
        <v>6830.7773046839993</v>
      </c>
      <c r="F68" s="83">
        <v>7796.8006413120002</v>
      </c>
      <c r="G68" s="83">
        <v>8131.9475336399992</v>
      </c>
      <c r="H68" s="83">
        <v>10168.206720179434</v>
      </c>
      <c r="I68" s="83">
        <v>10764.341176896</v>
      </c>
      <c r="J68" s="83">
        <v>11785.476701699998</v>
      </c>
      <c r="K68" s="83">
        <v>12013.027397639999</v>
      </c>
      <c r="L68" s="83">
        <v>11916.722791511998</v>
      </c>
      <c r="M68" s="83">
        <v>12178.887821921406</v>
      </c>
      <c r="N68" s="83">
        <v>12569.577816508534</v>
      </c>
      <c r="O68" s="83">
        <v>12265.917593860373</v>
      </c>
      <c r="P68" s="83">
        <v>11972.313124703251</v>
      </c>
      <c r="Q68" s="83">
        <v>11931.693786746688</v>
      </c>
      <c r="R68" s="83">
        <v>12751.099363230232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12.997501919999999</v>
      </c>
      <c r="E69" s="83">
        <v>17.663538455424</v>
      </c>
      <c r="F69" s="83">
        <v>42.647903203823994</v>
      </c>
      <c r="G69" s="83">
        <v>68.541626509631996</v>
      </c>
      <c r="H69" s="83">
        <v>104.985417200717</v>
      </c>
      <c r="I69" s="83">
        <v>261.76328989862395</v>
      </c>
      <c r="J69" s="83">
        <v>246.61603448798405</v>
      </c>
      <c r="K69" s="83">
        <v>273.99040655097588</v>
      </c>
      <c r="L69" s="83">
        <v>1050.3956274001919</v>
      </c>
      <c r="M69" s="83">
        <v>1443.790220817317</v>
      </c>
      <c r="N69" s="83">
        <v>1225.0552170463577</v>
      </c>
      <c r="O69" s="83">
        <v>1512.8523063702012</v>
      </c>
      <c r="P69" s="83">
        <v>1831.4247750218103</v>
      </c>
      <c r="Q69" s="83">
        <v>1984.5595170213935</v>
      </c>
      <c r="R69" s="83">
        <v>2200.5917558642755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0.88930596254400007</v>
      </c>
      <c r="M71" s="84">
        <v>0.92040000000001532</v>
      </c>
      <c r="N71" s="84">
        <v>2.4071995816028933</v>
      </c>
      <c r="O71" s="84">
        <v>1.2035787834147356</v>
      </c>
      <c r="P71" s="84">
        <v>4.6020081102546051</v>
      </c>
      <c r="Q71" s="84">
        <v>4.5311914053536526</v>
      </c>
      <c r="R71" s="84">
        <v>7.1507950070109754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12.997501919999999</v>
      </c>
      <c r="E73" s="84">
        <v>17.663538455424</v>
      </c>
      <c r="F73" s="84">
        <v>42.647903203823994</v>
      </c>
      <c r="G73" s="84">
        <v>68.541626509631996</v>
      </c>
      <c r="H73" s="84">
        <v>104.985417200717</v>
      </c>
      <c r="I73" s="84">
        <v>261.76328989862395</v>
      </c>
      <c r="J73" s="84">
        <v>246.61603448798405</v>
      </c>
      <c r="K73" s="84">
        <v>273.99040655097588</v>
      </c>
      <c r="L73" s="84">
        <v>1049.5063214376478</v>
      </c>
      <c r="M73" s="84">
        <v>1442.8698208173171</v>
      </c>
      <c r="N73" s="84">
        <v>1222.6480174647547</v>
      </c>
      <c r="O73" s="84">
        <v>1511.6487275867864</v>
      </c>
      <c r="P73" s="84">
        <v>1826.8227669115556</v>
      </c>
      <c r="Q73" s="84">
        <v>1980.0283256160399</v>
      </c>
      <c r="R73" s="84">
        <v>2193.4409608572646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253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177805.76785374121</v>
      </c>
      <c r="D2" s="79">
        <v>187911.16209896264</v>
      </c>
      <c r="E2" s="79">
        <v>176912.28855078568</v>
      </c>
      <c r="F2" s="79">
        <v>184637.20323971077</v>
      </c>
      <c r="G2" s="79">
        <v>187404.07397991698</v>
      </c>
      <c r="H2" s="79">
        <v>196001.99443144153</v>
      </c>
      <c r="I2" s="79">
        <v>199877.89133776669</v>
      </c>
      <c r="J2" s="79">
        <v>175375.66683186518</v>
      </c>
      <c r="K2" s="79">
        <v>194541.60408338564</v>
      </c>
      <c r="L2" s="79">
        <v>184204.33074044835</v>
      </c>
      <c r="M2" s="79">
        <v>193857.23045576329</v>
      </c>
      <c r="N2" s="79">
        <v>170964.98786459368</v>
      </c>
      <c r="O2" s="79">
        <v>172276.95770372779</v>
      </c>
      <c r="P2" s="79">
        <v>177345.38141776604</v>
      </c>
      <c r="Q2" s="79">
        <v>155769.68161316341</v>
      </c>
      <c r="R2" s="79">
        <v>161934.08652064079</v>
      </c>
    </row>
    <row r="3" spans="1:18" ht="11.25" customHeight="1" x14ac:dyDescent="0.25">
      <c r="A3" s="53" t="s">
        <v>2</v>
      </c>
      <c r="B3" s="54" t="s">
        <v>3</v>
      </c>
      <c r="C3" s="80">
        <v>7277.4795645667455</v>
      </c>
      <c r="D3" s="80">
        <v>5360.7724514811725</v>
      </c>
      <c r="E3" s="80">
        <v>6425.4944773596962</v>
      </c>
      <c r="F3" s="80">
        <v>6280.0465163918761</v>
      </c>
      <c r="G3" s="80">
        <v>6465.9684228890055</v>
      </c>
      <c r="H3" s="80">
        <v>4425.3836484722542</v>
      </c>
      <c r="I3" s="80">
        <v>5450.1559104873604</v>
      </c>
      <c r="J3" s="80">
        <v>5118.6014720893445</v>
      </c>
      <c r="K3" s="80">
        <v>5546.253670943328</v>
      </c>
      <c r="L3" s="80">
        <v>6951.6132130982514</v>
      </c>
      <c r="M3" s="80">
        <v>6458.8962848479377</v>
      </c>
      <c r="N3" s="80">
        <v>5750.6211186641813</v>
      </c>
      <c r="O3" s="80">
        <v>4720.3396948316295</v>
      </c>
      <c r="P3" s="80">
        <v>4644.3162116477988</v>
      </c>
      <c r="Q3" s="80">
        <v>3963.8479653199752</v>
      </c>
      <c r="R3" s="80">
        <v>4318.3034876643305</v>
      </c>
    </row>
    <row r="4" spans="1:18" ht="11.25" customHeight="1" x14ac:dyDescent="0.25">
      <c r="A4" s="56" t="s">
        <v>125</v>
      </c>
      <c r="B4" s="57" t="s">
        <v>126</v>
      </c>
      <c r="C4" s="3">
        <v>4163.4159213561343</v>
      </c>
      <c r="D4" s="3">
        <v>3814.5293762820124</v>
      </c>
      <c r="E4" s="3">
        <v>4312.1232408119758</v>
      </c>
      <c r="F4" s="3">
        <v>4265.5190254698964</v>
      </c>
      <c r="G4" s="3">
        <v>4014.8869679999648</v>
      </c>
      <c r="H4" s="3">
        <v>3881.5915847842302</v>
      </c>
      <c r="I4" s="3">
        <v>4392.4995763533007</v>
      </c>
      <c r="J4" s="3">
        <v>4614.3001177401247</v>
      </c>
      <c r="K4" s="3">
        <v>4723.4256413435278</v>
      </c>
      <c r="L4" s="3">
        <v>6402.2873745445913</v>
      </c>
      <c r="M4" s="3">
        <v>5912.6263565138152</v>
      </c>
      <c r="N4" s="3">
        <v>5329.155879920173</v>
      </c>
      <c r="O4" s="3">
        <v>4317.1839838960841</v>
      </c>
      <c r="P4" s="3">
        <v>4264.2949074062535</v>
      </c>
      <c r="Q4" s="3">
        <v>3671.15980799504</v>
      </c>
      <c r="R4" s="3">
        <v>4067.8387711454961</v>
      </c>
    </row>
    <row r="5" spans="1:18" ht="11.25" customHeight="1" x14ac:dyDescent="0.25">
      <c r="A5" s="59" t="s">
        <v>127</v>
      </c>
      <c r="B5" s="60" t="s">
        <v>128</v>
      </c>
      <c r="C5" s="2">
        <v>2494.6762440470789</v>
      </c>
      <c r="D5" s="2">
        <v>2696.9111715350523</v>
      </c>
      <c r="E5" s="2">
        <v>2920.0766584980956</v>
      </c>
      <c r="F5" s="2">
        <v>2879.4834775521367</v>
      </c>
      <c r="G5" s="2">
        <v>2909.7092246214247</v>
      </c>
      <c r="H5" s="2">
        <v>3172.0689287595528</v>
      </c>
      <c r="I5" s="2">
        <v>3682.1683014786004</v>
      </c>
      <c r="J5" s="2">
        <v>3959.9247512093043</v>
      </c>
      <c r="K5" s="2">
        <v>4170.6616681532878</v>
      </c>
      <c r="L5" s="2">
        <v>5554.4775948529914</v>
      </c>
      <c r="M5" s="2">
        <v>5435.7074492048569</v>
      </c>
      <c r="N5" s="2">
        <v>4537.1111999010809</v>
      </c>
      <c r="O5" s="2">
        <v>4128.9704407127956</v>
      </c>
      <c r="P5" s="2">
        <v>4042.9087641131259</v>
      </c>
      <c r="Q5" s="2">
        <v>3509.7878276958209</v>
      </c>
      <c r="R5" s="2">
        <v>3763.0196860603569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122.146669973988</v>
      </c>
      <c r="G6" s="1">
        <v>69.490342494288001</v>
      </c>
      <c r="H6" s="1">
        <v>66.845809577494492</v>
      </c>
      <c r="I6" s="1">
        <v>95.982987163283994</v>
      </c>
      <c r="J6" s="1">
        <v>148.52366559734401</v>
      </c>
      <c r="K6" s="1">
        <v>136.71717388106399</v>
      </c>
      <c r="L6" s="1">
        <v>98.743295292119996</v>
      </c>
      <c r="M6" s="1">
        <v>119.50434863883379</v>
      </c>
      <c r="N6" s="1">
        <v>179.8625392375624</v>
      </c>
      <c r="O6" s="1">
        <v>198.26900764466316</v>
      </c>
      <c r="P6" s="1">
        <v>175.02791056554304</v>
      </c>
      <c r="Q6" s="1">
        <v>131.24106022008991</v>
      </c>
      <c r="R6" s="1">
        <v>177.87587582009721</v>
      </c>
    </row>
    <row r="7" spans="1:18" ht="11.25" customHeight="1" x14ac:dyDescent="0.25">
      <c r="A7" s="61" t="s">
        <v>6</v>
      </c>
      <c r="B7" s="62" t="s">
        <v>7</v>
      </c>
      <c r="C7" s="1">
        <v>2.7906315911737791</v>
      </c>
      <c r="D7" s="1">
        <v>2.7725781742560005</v>
      </c>
      <c r="E7" s="1">
        <v>5.5451167413840006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5.5075691840400003</v>
      </c>
      <c r="L7" s="1">
        <v>5.5445622415920006</v>
      </c>
      <c r="M7" s="1">
        <v>2.7434058494488207</v>
      </c>
      <c r="N7" s="1">
        <v>2.7432724027231754</v>
      </c>
      <c r="O7" s="1">
        <v>2.7437310587191095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2276.2548492275837</v>
      </c>
      <c r="D8" s="1">
        <v>2547.8595685865521</v>
      </c>
      <c r="E8" s="1">
        <v>2739.8962733725439</v>
      </c>
      <c r="F8" s="1">
        <v>2580.5360432934726</v>
      </c>
      <c r="G8" s="1">
        <v>2667.4044956008565</v>
      </c>
      <c r="H8" s="1">
        <v>2906.7787276750801</v>
      </c>
      <c r="I8" s="1">
        <v>3315.2179682405522</v>
      </c>
      <c r="J8" s="1">
        <v>3611.6474971531684</v>
      </c>
      <c r="K8" s="1">
        <v>3903.974242497648</v>
      </c>
      <c r="L8" s="1">
        <v>5326.9058640948479</v>
      </c>
      <c r="M8" s="1">
        <v>5174.8845985489088</v>
      </c>
      <c r="N8" s="1">
        <v>4346.5328780258733</v>
      </c>
      <c r="O8" s="1">
        <v>3924.4995967813311</v>
      </c>
      <c r="P8" s="1">
        <v>3857.9824945531241</v>
      </c>
      <c r="Q8" s="1">
        <v>3371.6341710432275</v>
      </c>
      <c r="R8" s="1">
        <v>3577.9367151328679</v>
      </c>
    </row>
    <row r="9" spans="1:18" ht="11.25" customHeight="1" x14ac:dyDescent="0.25">
      <c r="A9" s="61" t="s">
        <v>10</v>
      </c>
      <c r="B9" s="62" t="s">
        <v>11</v>
      </c>
      <c r="C9" s="1">
        <v>215.63076322832129</v>
      </c>
      <c r="D9" s="1">
        <v>146.27902477424399</v>
      </c>
      <c r="E9" s="1">
        <v>174.635268384168</v>
      </c>
      <c r="F9" s="1">
        <v>176.80076428467601</v>
      </c>
      <c r="G9" s="1">
        <v>172.81438652628</v>
      </c>
      <c r="H9" s="1">
        <v>198.44439150697821</v>
      </c>
      <c r="I9" s="1">
        <v>270.96734607476395</v>
      </c>
      <c r="J9" s="1">
        <v>199.753588458792</v>
      </c>
      <c r="K9" s="1">
        <v>124.46268259053601</v>
      </c>
      <c r="L9" s="1">
        <v>123.283873224432</v>
      </c>
      <c r="M9" s="1">
        <v>138.57509616766609</v>
      </c>
      <c r="N9" s="1">
        <v>7.9725102349218355</v>
      </c>
      <c r="O9" s="1">
        <v>3.4581052280818527</v>
      </c>
      <c r="P9" s="1">
        <v>9.8983589944588672</v>
      </c>
      <c r="Q9" s="1">
        <v>6.9125964325035687</v>
      </c>
      <c r="R9" s="1">
        <v>7.2070951073917824</v>
      </c>
    </row>
    <row r="10" spans="1:18" ht="11.25" customHeight="1" x14ac:dyDescent="0.25">
      <c r="A10" s="59" t="s">
        <v>12</v>
      </c>
      <c r="B10" s="60" t="s">
        <v>13</v>
      </c>
      <c r="C10" s="2">
        <v>34.237101762477366</v>
      </c>
      <c r="D10" s="2">
        <v>22.841966628000002</v>
      </c>
      <c r="E10" s="2">
        <v>17.025339591000002</v>
      </c>
      <c r="F10" s="2">
        <v>108.5804942274</v>
      </c>
      <c r="G10" s="2">
        <v>111.4485579441</v>
      </c>
      <c r="H10" s="2">
        <v>242.87098494945471</v>
      </c>
      <c r="I10" s="2">
        <v>234.31846659390001</v>
      </c>
      <c r="J10" s="2">
        <v>200.01975719310002</v>
      </c>
      <c r="K10" s="2">
        <v>214.31386606500001</v>
      </c>
      <c r="L10" s="2">
        <v>185.73405750900002</v>
      </c>
      <c r="M10" s="2">
        <v>162.82501964774661</v>
      </c>
      <c r="N10" s="2">
        <v>57.17953555867102</v>
      </c>
      <c r="O10" s="2">
        <v>57.141550398605474</v>
      </c>
      <c r="P10" s="2">
        <v>62.895698026122119</v>
      </c>
      <c r="Q10" s="2">
        <v>48.593444404680589</v>
      </c>
      <c r="R10" s="2">
        <v>45.64008900563239</v>
      </c>
    </row>
    <row r="11" spans="1:18" ht="11.25" customHeight="1" x14ac:dyDescent="0.25">
      <c r="A11" s="59" t="s">
        <v>129</v>
      </c>
      <c r="B11" s="60" t="s">
        <v>130</v>
      </c>
      <c r="C11" s="2">
        <v>1634.5025755465781</v>
      </c>
      <c r="D11" s="2">
        <v>1094.77623811896</v>
      </c>
      <c r="E11" s="2">
        <v>1375.0212427228798</v>
      </c>
      <c r="F11" s="2">
        <v>1277.45505369036</v>
      </c>
      <c r="G11" s="2">
        <v>993.72918543443996</v>
      </c>
      <c r="H11" s="2">
        <v>466.65167107522274</v>
      </c>
      <c r="I11" s="2">
        <v>476.01280828080002</v>
      </c>
      <c r="J11" s="2">
        <v>454.35560933771995</v>
      </c>
      <c r="K11" s="2">
        <v>338.45010712523998</v>
      </c>
      <c r="L11" s="2">
        <v>662.07572218259997</v>
      </c>
      <c r="M11" s="2">
        <v>314.09388766121208</v>
      </c>
      <c r="N11" s="2">
        <v>734.86514446042088</v>
      </c>
      <c r="O11" s="2">
        <v>131.0719927846834</v>
      </c>
      <c r="P11" s="2">
        <v>158.49044526700536</v>
      </c>
      <c r="Q11" s="2">
        <v>112.77853589453838</v>
      </c>
      <c r="R11" s="2">
        <v>259.17899607950682</v>
      </c>
    </row>
    <row r="12" spans="1:18" ht="11.25" customHeight="1" x14ac:dyDescent="0.25">
      <c r="A12" s="61" t="s">
        <v>14</v>
      </c>
      <c r="B12" s="62" t="s">
        <v>15</v>
      </c>
      <c r="C12" s="1">
        <v>1634.5025755465781</v>
      </c>
      <c r="D12" s="1">
        <v>1094.77623811896</v>
      </c>
      <c r="E12" s="1">
        <v>1375.0212427228798</v>
      </c>
      <c r="F12" s="1">
        <v>1277.45505369036</v>
      </c>
      <c r="G12" s="1">
        <v>993.72918543443996</v>
      </c>
      <c r="H12" s="1">
        <v>466.65167107522274</v>
      </c>
      <c r="I12" s="1">
        <v>476.01280828080002</v>
      </c>
      <c r="J12" s="1">
        <v>454.35560933771995</v>
      </c>
      <c r="K12" s="1">
        <v>338.45010712523998</v>
      </c>
      <c r="L12" s="1">
        <v>662.07572218259997</v>
      </c>
      <c r="M12" s="1">
        <v>314.09388766121208</v>
      </c>
      <c r="N12" s="1">
        <v>734.86514446042088</v>
      </c>
      <c r="O12" s="1">
        <v>131.0719927846834</v>
      </c>
      <c r="P12" s="1">
        <v>158.49044526700536</v>
      </c>
      <c r="Q12" s="1">
        <v>112.77853589453838</v>
      </c>
      <c r="R12" s="1">
        <v>259.17899607950682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3114.0636432106116</v>
      </c>
      <c r="D15" s="3">
        <v>1546.2430751991601</v>
      </c>
      <c r="E15" s="3">
        <v>2113.3712365477199</v>
      </c>
      <c r="F15" s="3">
        <v>2014.52749092198</v>
      </c>
      <c r="G15" s="3">
        <v>2451.0814548890407</v>
      </c>
      <c r="H15" s="3">
        <v>543.79206368802386</v>
      </c>
      <c r="I15" s="3">
        <v>1057.6563341340598</v>
      </c>
      <c r="J15" s="3">
        <v>504.30135434922005</v>
      </c>
      <c r="K15" s="3">
        <v>822.82802959979983</v>
      </c>
      <c r="L15" s="3">
        <v>549.32583855365988</v>
      </c>
      <c r="M15" s="3">
        <v>546.26992833412271</v>
      </c>
      <c r="N15" s="3">
        <v>421.46523874400873</v>
      </c>
      <c r="O15" s="3">
        <v>403.15571093554541</v>
      </c>
      <c r="P15" s="3">
        <v>380.0213042415449</v>
      </c>
      <c r="Q15" s="3">
        <v>292.68815732493516</v>
      </c>
      <c r="R15" s="3">
        <v>250.46471651883456</v>
      </c>
    </row>
    <row r="16" spans="1:18" ht="11.25" customHeight="1" x14ac:dyDescent="0.25">
      <c r="A16" s="59" t="s">
        <v>20</v>
      </c>
      <c r="B16" s="60" t="s">
        <v>21</v>
      </c>
      <c r="C16" s="2">
        <v>2387.8646285859331</v>
      </c>
      <c r="D16" s="2">
        <v>822.58024723955998</v>
      </c>
      <c r="E16" s="2">
        <v>1543.4863165137599</v>
      </c>
      <c r="F16" s="2">
        <v>1774.4898228710401</v>
      </c>
      <c r="G16" s="2">
        <v>2255.0899082014803</v>
      </c>
      <c r="H16" s="2">
        <v>376.33410715052423</v>
      </c>
      <c r="I16" s="2">
        <v>807.32904865739988</v>
      </c>
      <c r="J16" s="2">
        <v>299.76355093788004</v>
      </c>
      <c r="K16" s="2">
        <v>423.73519926047993</v>
      </c>
      <c r="L16" s="2">
        <v>165.7990949778</v>
      </c>
      <c r="M16" s="2">
        <v>279.17094561988932</v>
      </c>
      <c r="N16" s="2">
        <v>167.99002730707846</v>
      </c>
      <c r="O16" s="2">
        <v>148.02247027693255</v>
      </c>
      <c r="P16" s="2">
        <v>141.69913635114074</v>
      </c>
      <c r="Q16" s="2">
        <v>175.17153039704368</v>
      </c>
      <c r="R16" s="2">
        <v>158.02306025217922</v>
      </c>
    </row>
    <row r="17" spans="1:18" ht="11.25" customHeight="1" x14ac:dyDescent="0.25">
      <c r="A17" s="64" t="s">
        <v>23</v>
      </c>
      <c r="B17" s="60" t="s">
        <v>24</v>
      </c>
      <c r="C17" s="2">
        <v>19.201096699731565</v>
      </c>
      <c r="D17" s="2">
        <v>23.944562082720001</v>
      </c>
      <c r="E17" s="2">
        <v>10.64984341752</v>
      </c>
      <c r="F17" s="2">
        <v>10.87187695776</v>
      </c>
      <c r="G17" s="2">
        <v>11.53052172504</v>
      </c>
      <c r="H17" s="2">
        <v>12.724321056015073</v>
      </c>
      <c r="I17" s="2">
        <v>11.09027133144</v>
      </c>
      <c r="J17" s="2">
        <v>9.7629075187199987</v>
      </c>
      <c r="K17" s="2">
        <v>12.75607763424</v>
      </c>
      <c r="L17" s="2">
        <v>14.203400803199999</v>
      </c>
      <c r="M17" s="2">
        <v>16.716845879918726</v>
      </c>
      <c r="N17" s="2">
        <v>18.231779428379305</v>
      </c>
      <c r="O17" s="2">
        <v>26.815366793735446</v>
      </c>
      <c r="P17" s="2">
        <v>21.36629912044706</v>
      </c>
      <c r="Q17" s="2">
        <v>21.622665530952197</v>
      </c>
      <c r="R17" s="2">
        <v>15.798661395310543</v>
      </c>
    </row>
    <row r="18" spans="1:18" ht="11.25" customHeight="1" x14ac:dyDescent="0.25">
      <c r="A18" s="65" t="s">
        <v>133</v>
      </c>
      <c r="B18" s="60" t="s">
        <v>22</v>
      </c>
      <c r="C18" s="2">
        <v>682.51113834605644</v>
      </c>
      <c r="D18" s="2">
        <v>676.64390840280021</v>
      </c>
      <c r="E18" s="2">
        <v>542.36052755820015</v>
      </c>
      <c r="F18" s="2">
        <v>220.36362354630003</v>
      </c>
      <c r="G18" s="2">
        <v>171.67405879259999</v>
      </c>
      <c r="H18" s="2">
        <v>146.25800475557114</v>
      </c>
      <c r="I18" s="2">
        <v>228.55033526130003</v>
      </c>
      <c r="J18" s="2">
        <v>173.49668901630002</v>
      </c>
      <c r="K18" s="2">
        <v>356.7609354114</v>
      </c>
      <c r="L18" s="2">
        <v>335.20806461609993</v>
      </c>
      <c r="M18" s="2">
        <v>216.46205431200215</v>
      </c>
      <c r="N18" s="2">
        <v>194.96459495752103</v>
      </c>
      <c r="O18" s="2">
        <v>177.4362782205109</v>
      </c>
      <c r="P18" s="2">
        <v>161.83768141812101</v>
      </c>
      <c r="Q18" s="2">
        <v>42.899839199172561</v>
      </c>
      <c r="R18" s="2">
        <v>44.844202083722685</v>
      </c>
    </row>
    <row r="19" spans="1:18" ht="11.25" customHeight="1" x14ac:dyDescent="0.25">
      <c r="A19" s="64" t="s">
        <v>25</v>
      </c>
      <c r="B19" s="60" t="s">
        <v>26</v>
      </c>
      <c r="C19" s="2">
        <v>24.486779578890921</v>
      </c>
      <c r="D19" s="2">
        <v>23.074357474079999</v>
      </c>
      <c r="E19" s="2">
        <v>16.87454905824</v>
      </c>
      <c r="F19" s="2">
        <v>8.8021675468799998</v>
      </c>
      <c r="G19" s="2">
        <v>12.786966169919999</v>
      </c>
      <c r="H19" s="2">
        <v>8.4756307259133781</v>
      </c>
      <c r="I19" s="2">
        <v>10.686678883919999</v>
      </c>
      <c r="J19" s="2">
        <v>21.278206876319999</v>
      </c>
      <c r="K19" s="2">
        <v>29.57581729368</v>
      </c>
      <c r="L19" s="2">
        <v>34.115278156560002</v>
      </c>
      <c r="M19" s="2">
        <v>33.920082522312491</v>
      </c>
      <c r="N19" s="2">
        <v>40.278837051029946</v>
      </c>
      <c r="O19" s="2">
        <v>50.881595644366485</v>
      </c>
      <c r="P19" s="2">
        <v>55.118187351836063</v>
      </c>
      <c r="Q19" s="2">
        <v>52.994122197766728</v>
      </c>
      <c r="R19" s="2">
        <v>31.798792787622109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73225.435842560808</v>
      </c>
      <c r="D21" s="80">
        <v>80772.286949436108</v>
      </c>
      <c r="E21" s="80">
        <v>74763.881138492143</v>
      </c>
      <c r="F21" s="80">
        <v>77457.77198435711</v>
      </c>
      <c r="G21" s="80">
        <v>76004.231017847225</v>
      </c>
      <c r="H21" s="80">
        <v>75471.186277431203</v>
      </c>
      <c r="I21" s="80">
        <v>71624.093718437842</v>
      </c>
      <c r="J21" s="80">
        <v>59776.772909265928</v>
      </c>
      <c r="K21" s="80">
        <v>67246.22775444643</v>
      </c>
      <c r="L21" s="80">
        <v>62120.892477003596</v>
      </c>
      <c r="M21" s="80">
        <v>61388.503367771387</v>
      </c>
      <c r="N21" s="80">
        <v>55784.703501464573</v>
      </c>
      <c r="O21" s="80">
        <v>53363.033290276886</v>
      </c>
      <c r="P21" s="80">
        <v>54380.743719737497</v>
      </c>
      <c r="Q21" s="80">
        <v>50403.124708927906</v>
      </c>
      <c r="R21" s="80">
        <v>49768.69667338163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73225.435842560808</v>
      </c>
      <c r="D30" s="3">
        <v>80772.286949436108</v>
      </c>
      <c r="E30" s="3">
        <v>74763.881138492143</v>
      </c>
      <c r="F30" s="3">
        <v>77457.77198435711</v>
      </c>
      <c r="G30" s="3">
        <v>76004.231017847225</v>
      </c>
      <c r="H30" s="3">
        <v>75471.186277431203</v>
      </c>
      <c r="I30" s="3">
        <v>71624.093718437842</v>
      </c>
      <c r="J30" s="3">
        <v>59776.772909265928</v>
      </c>
      <c r="K30" s="3">
        <v>67246.22775444643</v>
      </c>
      <c r="L30" s="3">
        <v>62120.892477003596</v>
      </c>
      <c r="M30" s="3">
        <v>61388.503367771387</v>
      </c>
      <c r="N30" s="3">
        <v>55784.703501464573</v>
      </c>
      <c r="O30" s="3">
        <v>53363.033290276886</v>
      </c>
      <c r="P30" s="3">
        <v>54380.743719737497</v>
      </c>
      <c r="Q30" s="3">
        <v>50403.124708927906</v>
      </c>
      <c r="R30" s="3">
        <v>49768.69667338163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5098.3119841063444</v>
      </c>
      <c r="D34" s="2">
        <v>5876.1035671431337</v>
      </c>
      <c r="E34" s="2">
        <v>5398.310702080732</v>
      </c>
      <c r="F34" s="2">
        <v>6390.8402327593885</v>
      </c>
      <c r="G34" s="2">
        <v>6761.3819001696984</v>
      </c>
      <c r="H34" s="2">
        <v>7003.975533934552</v>
      </c>
      <c r="I34" s="2">
        <v>6079.5432374614129</v>
      </c>
      <c r="J34" s="2">
        <v>6024.534420957687</v>
      </c>
      <c r="K34" s="2">
        <v>6010.4364334255733</v>
      </c>
      <c r="L34" s="2">
        <v>5882.3741141722785</v>
      </c>
      <c r="M34" s="2">
        <v>5870.3785117206116</v>
      </c>
      <c r="N34" s="2">
        <v>5199.9125809352818</v>
      </c>
      <c r="O34" s="2">
        <v>4996.6494573542259</v>
      </c>
      <c r="P34" s="2">
        <v>4814.1022470296211</v>
      </c>
      <c r="Q34" s="2">
        <v>4965.5748916198281</v>
      </c>
      <c r="R34" s="2">
        <v>5280.1079486026629</v>
      </c>
    </row>
    <row r="35" spans="1:18" ht="11.25" customHeight="1" x14ac:dyDescent="0.25">
      <c r="A35" s="59" t="s">
        <v>145</v>
      </c>
      <c r="B35" s="60" t="s">
        <v>146</v>
      </c>
      <c r="C35" s="2">
        <v>497.67860632700035</v>
      </c>
      <c r="D35" s="2">
        <v>609.46255286532005</v>
      </c>
      <c r="E35" s="2">
        <v>466.35853930419603</v>
      </c>
      <c r="F35" s="2">
        <v>511.99809541095601</v>
      </c>
      <c r="G35" s="2">
        <v>539.98010855989071</v>
      </c>
      <c r="H35" s="2">
        <v>679.64165587131833</v>
      </c>
      <c r="I35" s="2">
        <v>586.49126096761006</v>
      </c>
      <c r="J35" s="2">
        <v>672.19331743594773</v>
      </c>
      <c r="K35" s="2">
        <v>529.4031249664049</v>
      </c>
      <c r="L35" s="2">
        <v>441.64901628816961</v>
      </c>
      <c r="M35" s="2">
        <v>450.8613617217261</v>
      </c>
      <c r="N35" s="2">
        <v>568.53640614015103</v>
      </c>
      <c r="O35" s="2">
        <v>906.3105756184126</v>
      </c>
      <c r="P35" s="2">
        <v>560.37854111747936</v>
      </c>
      <c r="Q35" s="2">
        <v>545.47248512049555</v>
      </c>
      <c r="R35" s="2">
        <v>486.71898878522563</v>
      </c>
    </row>
    <row r="36" spans="1:18" ht="11.25" customHeight="1" x14ac:dyDescent="0.25">
      <c r="A36" s="66" t="s">
        <v>45</v>
      </c>
      <c r="B36" s="62" t="s">
        <v>46</v>
      </c>
      <c r="C36" s="1">
        <v>497.67860632700035</v>
      </c>
      <c r="D36" s="1">
        <v>609.46255286532005</v>
      </c>
      <c r="E36" s="1">
        <v>466.35853930419603</v>
      </c>
      <c r="F36" s="1">
        <v>511.99809541095601</v>
      </c>
      <c r="G36" s="1">
        <v>539.98010855989071</v>
      </c>
      <c r="H36" s="1">
        <v>679.64165587131833</v>
      </c>
      <c r="I36" s="1">
        <v>586.49126096761006</v>
      </c>
      <c r="J36" s="1">
        <v>672.19331743594773</v>
      </c>
      <c r="K36" s="1">
        <v>529.4031249664049</v>
      </c>
      <c r="L36" s="1">
        <v>441.64901628816961</v>
      </c>
      <c r="M36" s="1">
        <v>450.8613617217261</v>
      </c>
      <c r="N36" s="1">
        <v>568.53640614015103</v>
      </c>
      <c r="O36" s="1">
        <v>906.3105756184126</v>
      </c>
      <c r="P36" s="1">
        <v>560.37854111747936</v>
      </c>
      <c r="Q36" s="1">
        <v>545.47248512049555</v>
      </c>
      <c r="R36" s="1">
        <v>486.71898878522563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2773.3817537388309</v>
      </c>
      <c r="D38" s="2">
        <v>2292.108035600123</v>
      </c>
      <c r="E38" s="2">
        <v>2155.3682622518882</v>
      </c>
      <c r="F38" s="2">
        <v>2455.8345987614262</v>
      </c>
      <c r="G38" s="2">
        <v>2471.6486259786943</v>
      </c>
      <c r="H38" s="2">
        <v>2371.7746355611002</v>
      </c>
      <c r="I38" s="2">
        <v>2244.5402434361276</v>
      </c>
      <c r="J38" s="2">
        <v>2121.3549893227319</v>
      </c>
      <c r="K38" s="2">
        <v>2092.7254737792246</v>
      </c>
      <c r="L38" s="2">
        <v>2037.1347560508484</v>
      </c>
      <c r="M38" s="2">
        <v>2061.8688150080784</v>
      </c>
      <c r="N38" s="2">
        <v>2239.7602180104509</v>
      </c>
      <c r="O38" s="2">
        <v>1971.7853092051589</v>
      </c>
      <c r="P38" s="2">
        <v>1934.6828089397209</v>
      </c>
      <c r="Q38" s="2">
        <v>1876.2229843084644</v>
      </c>
      <c r="R38" s="2">
        <v>1866.9516582256044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2603.1387815045859</v>
      </c>
      <c r="D40" s="1">
        <v>2134.3199395007509</v>
      </c>
      <c r="E40" s="1">
        <v>1972.9155288563281</v>
      </c>
      <c r="F40" s="1">
        <v>2270.4059640000223</v>
      </c>
      <c r="G40" s="1">
        <v>2269.7553157695343</v>
      </c>
      <c r="H40" s="1">
        <v>2243.9318323903008</v>
      </c>
      <c r="I40" s="1">
        <v>2141.2269735477835</v>
      </c>
      <c r="J40" s="1">
        <v>2030.730112506204</v>
      </c>
      <c r="K40" s="1">
        <v>2024.4364590617645</v>
      </c>
      <c r="L40" s="1">
        <v>1962.7222004618404</v>
      </c>
      <c r="M40" s="1">
        <v>2009.2379532122295</v>
      </c>
      <c r="N40" s="1">
        <v>2202.6595534164703</v>
      </c>
      <c r="O40" s="1">
        <v>1925.2664563105106</v>
      </c>
      <c r="P40" s="1">
        <v>1882.0521667460339</v>
      </c>
      <c r="Q40" s="1">
        <v>1839.1225632655808</v>
      </c>
      <c r="R40" s="1">
        <v>1811.3010369083572</v>
      </c>
    </row>
    <row r="41" spans="1:18" ht="11.25" customHeight="1" x14ac:dyDescent="0.25">
      <c r="A41" s="61" t="s">
        <v>49</v>
      </c>
      <c r="B41" s="62" t="s">
        <v>50</v>
      </c>
      <c r="C41" s="1">
        <v>170.24297223424497</v>
      </c>
      <c r="D41" s="1">
        <v>157.78809609937201</v>
      </c>
      <c r="E41" s="1">
        <v>182.45273339556002</v>
      </c>
      <c r="F41" s="1">
        <v>185.428634761404</v>
      </c>
      <c r="G41" s="1">
        <v>201.89331020916001</v>
      </c>
      <c r="H41" s="1">
        <v>127.84280317079944</v>
      </c>
      <c r="I41" s="1">
        <v>103.31326988834402</v>
      </c>
      <c r="J41" s="1">
        <v>90.624876816528015</v>
      </c>
      <c r="K41" s="1">
        <v>68.28901471746002</v>
      </c>
      <c r="L41" s="1">
        <v>74.412555589008008</v>
      </c>
      <c r="M41" s="1">
        <v>52.630861795848901</v>
      </c>
      <c r="N41" s="1">
        <v>37.100664593980575</v>
      </c>
      <c r="O41" s="1">
        <v>46.518852894648326</v>
      </c>
      <c r="P41" s="1">
        <v>52.630642193687052</v>
      </c>
      <c r="Q41" s="1">
        <v>37.100421042883632</v>
      </c>
      <c r="R41" s="1">
        <v>55.650621317247207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61225.56742745181</v>
      </c>
      <c r="D43" s="2">
        <v>67985.514225082152</v>
      </c>
      <c r="E43" s="2">
        <v>63385.273732643109</v>
      </c>
      <c r="F43" s="2">
        <v>64567.45759432936</v>
      </c>
      <c r="G43" s="2">
        <v>62885.906834771209</v>
      </c>
      <c r="H43" s="2">
        <v>62223.142091277026</v>
      </c>
      <c r="I43" s="2">
        <v>59882.280429047438</v>
      </c>
      <c r="J43" s="2">
        <v>48946.488905219689</v>
      </c>
      <c r="K43" s="2">
        <v>56715.647311120731</v>
      </c>
      <c r="L43" s="2">
        <v>51834.231961919795</v>
      </c>
      <c r="M43" s="2">
        <v>51161.748487703298</v>
      </c>
      <c r="N43" s="2">
        <v>46234.661518850378</v>
      </c>
      <c r="O43" s="2">
        <v>44478.971671160944</v>
      </c>
      <c r="P43" s="2">
        <v>46279.013181249044</v>
      </c>
      <c r="Q43" s="2">
        <v>42148.744986918384</v>
      </c>
      <c r="R43" s="2">
        <v>41201.336692003671</v>
      </c>
    </row>
    <row r="44" spans="1:18" ht="11.25" customHeight="1" x14ac:dyDescent="0.25">
      <c r="A44" s="59" t="s">
        <v>149</v>
      </c>
      <c r="B44" s="60" t="s">
        <v>59</v>
      </c>
      <c r="C44" s="2">
        <v>3532.5361965943484</v>
      </c>
      <c r="D44" s="2">
        <v>3746.4418993790168</v>
      </c>
      <c r="E44" s="2">
        <v>3269.3361169936325</v>
      </c>
      <c r="F44" s="2">
        <v>3340.4001298138805</v>
      </c>
      <c r="G44" s="2">
        <v>3151.5611389127998</v>
      </c>
      <c r="H44" s="2">
        <v>3148.6275928075147</v>
      </c>
      <c r="I44" s="2">
        <v>2696.7221490287525</v>
      </c>
      <c r="J44" s="2">
        <v>1993.7219873727606</v>
      </c>
      <c r="K44" s="2">
        <v>1876.6799968059358</v>
      </c>
      <c r="L44" s="2">
        <v>1916.1138112151041</v>
      </c>
      <c r="M44" s="2">
        <v>1823.5427261176737</v>
      </c>
      <c r="N44" s="2">
        <v>1538.7127776544166</v>
      </c>
      <c r="O44" s="2">
        <v>1006.1962938427382</v>
      </c>
      <c r="P44" s="2">
        <v>792.56694140162767</v>
      </c>
      <c r="Q44" s="2">
        <v>835.90951944959602</v>
      </c>
      <c r="R44" s="2">
        <v>900.95278216641304</v>
      </c>
    </row>
    <row r="45" spans="1:18" ht="11.25" customHeight="1" x14ac:dyDescent="0.25">
      <c r="A45" s="59" t="s">
        <v>150</v>
      </c>
      <c r="B45" s="60" t="s">
        <v>151</v>
      </c>
      <c r="C45" s="2">
        <v>97.95987434247418</v>
      </c>
      <c r="D45" s="2">
        <v>262.65666936636001</v>
      </c>
      <c r="E45" s="2">
        <v>89.233785218592004</v>
      </c>
      <c r="F45" s="2">
        <v>191.24133328209601</v>
      </c>
      <c r="G45" s="2">
        <v>193.752409454928</v>
      </c>
      <c r="H45" s="2">
        <v>44.024767979686857</v>
      </c>
      <c r="I45" s="2">
        <v>134.516398496508</v>
      </c>
      <c r="J45" s="2">
        <v>18.479288957112001</v>
      </c>
      <c r="K45" s="2">
        <v>21.335414348556</v>
      </c>
      <c r="L45" s="2">
        <v>9.3888173574000007</v>
      </c>
      <c r="M45" s="2">
        <v>20.103465499993867</v>
      </c>
      <c r="N45" s="2">
        <v>3.1199998738985437</v>
      </c>
      <c r="O45" s="2">
        <v>3.1199830954087582</v>
      </c>
      <c r="P45" s="2">
        <v>0</v>
      </c>
      <c r="Q45" s="2">
        <v>31.199841511141024</v>
      </c>
      <c r="R45" s="2">
        <v>32.628603598050312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18.719927171600052</v>
      </c>
      <c r="D49" s="1">
        <v>18.777226501800001</v>
      </c>
      <c r="E49" s="1">
        <v>15.512298106500001</v>
      </c>
      <c r="F49" s="1">
        <v>18.778247034300001</v>
      </c>
      <c r="G49" s="1">
        <v>18.778083749099999</v>
      </c>
      <c r="H49" s="1">
        <v>21.74170938633366</v>
      </c>
      <c r="I49" s="1">
        <v>15.512502213000001</v>
      </c>
      <c r="J49" s="1">
        <v>15.7150166823</v>
      </c>
      <c r="K49" s="1">
        <v>18.570344153400001</v>
      </c>
      <c r="L49" s="1">
        <v>9.3888173574000007</v>
      </c>
      <c r="M49" s="1">
        <v>12.480098342756058</v>
      </c>
      <c r="N49" s="1">
        <v>3.1199998738985437</v>
      </c>
      <c r="O49" s="1">
        <v>3.1199830954087582</v>
      </c>
      <c r="P49" s="1">
        <v>0</v>
      </c>
      <c r="Q49" s="1">
        <v>31.199841511141024</v>
      </c>
      <c r="R49" s="1">
        <v>6.2401929370228872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79.239947170874132</v>
      </c>
      <c r="D51" s="1">
        <v>243.87944286456002</v>
      </c>
      <c r="E51" s="1">
        <v>73.721487112092007</v>
      </c>
      <c r="F51" s="1">
        <v>172.46308624779601</v>
      </c>
      <c r="G51" s="1">
        <v>174.97432570582799</v>
      </c>
      <c r="H51" s="1">
        <v>22.283058593353193</v>
      </c>
      <c r="I51" s="1">
        <v>119.003896283508</v>
      </c>
      <c r="J51" s="1">
        <v>2.7642722748120003</v>
      </c>
      <c r="K51" s="1">
        <v>2.7650701951559999</v>
      </c>
      <c r="L51" s="1">
        <v>0</v>
      </c>
      <c r="M51" s="1">
        <v>7.6233671572378086</v>
      </c>
      <c r="N51" s="1">
        <v>0</v>
      </c>
      <c r="O51" s="1">
        <v>0</v>
      </c>
      <c r="P51" s="1">
        <v>0</v>
      </c>
      <c r="Q51" s="1">
        <v>0</v>
      </c>
      <c r="R51" s="1">
        <v>26.388410661027425</v>
      </c>
    </row>
    <row r="52" spans="1:18" ht="11.25" customHeight="1" x14ac:dyDescent="0.25">
      <c r="A52" s="53" t="s">
        <v>72</v>
      </c>
      <c r="B52" s="54" t="s">
        <v>73</v>
      </c>
      <c r="C52" s="80">
        <v>96166.176813968181</v>
      </c>
      <c r="D52" s="80">
        <v>100548.00455833053</v>
      </c>
      <c r="E52" s="80">
        <v>94373.457201839643</v>
      </c>
      <c r="F52" s="80">
        <v>99346.017419913216</v>
      </c>
      <c r="G52" s="80">
        <v>103293.01290637143</v>
      </c>
      <c r="H52" s="80">
        <v>115150.28450403306</v>
      </c>
      <c r="I52" s="80">
        <v>121926.62293611918</v>
      </c>
      <c r="J52" s="80">
        <v>109536.4455395806</v>
      </c>
      <c r="K52" s="80">
        <v>120803.15798562649</v>
      </c>
      <c r="L52" s="80">
        <v>114094.01763041585</v>
      </c>
      <c r="M52" s="80">
        <v>125004.17261104961</v>
      </c>
      <c r="N52" s="80">
        <v>108523.12291695255</v>
      </c>
      <c r="O52" s="80">
        <v>113274.96040173882</v>
      </c>
      <c r="P52" s="80">
        <v>117245.50638238316</v>
      </c>
      <c r="Q52" s="80">
        <v>100234.91061318046</v>
      </c>
      <c r="R52" s="80">
        <v>106725.17662191259</v>
      </c>
    </row>
    <row r="53" spans="1:18" ht="11.25" customHeight="1" x14ac:dyDescent="0.25">
      <c r="A53" s="56" t="s">
        <v>74</v>
      </c>
      <c r="B53" s="57" t="s">
        <v>75</v>
      </c>
      <c r="C53" s="3">
        <v>96052.526935822127</v>
      </c>
      <c r="D53" s="3">
        <v>100510.93000505147</v>
      </c>
      <c r="E53" s="3">
        <v>94339.810011942405</v>
      </c>
      <c r="F53" s="3">
        <v>99308.859363085299</v>
      </c>
      <c r="G53" s="3">
        <v>103253.56142048429</v>
      </c>
      <c r="H53" s="3">
        <v>115102.74272035106</v>
      </c>
      <c r="I53" s="3">
        <v>121880.63493668065</v>
      </c>
      <c r="J53" s="3">
        <v>109488.35465235086</v>
      </c>
      <c r="K53" s="3">
        <v>120753.26221714867</v>
      </c>
      <c r="L53" s="3">
        <v>114046.99152497048</v>
      </c>
      <c r="M53" s="3">
        <v>124935.11402446199</v>
      </c>
      <c r="N53" s="3">
        <v>108508.9056670602</v>
      </c>
      <c r="O53" s="3">
        <v>113264.84060006123</v>
      </c>
      <c r="P53" s="3">
        <v>117237.30090481366</v>
      </c>
      <c r="Q53" s="3">
        <v>100227.51974212583</v>
      </c>
      <c r="R53" s="3">
        <v>106719.0050236394</v>
      </c>
    </row>
    <row r="54" spans="1:18" ht="11.25" customHeight="1" x14ac:dyDescent="0.25">
      <c r="A54" s="56" t="s">
        <v>152</v>
      </c>
      <c r="B54" s="57" t="s">
        <v>153</v>
      </c>
      <c r="C54" s="3">
        <v>113.64987814605576</v>
      </c>
      <c r="D54" s="3">
        <v>37.074553279056005</v>
      </c>
      <c r="E54" s="3">
        <v>33.647189897232003</v>
      </c>
      <c r="F54" s="3">
        <v>37.158056827919999</v>
      </c>
      <c r="G54" s="3">
        <v>39.451485887136002</v>
      </c>
      <c r="H54" s="3">
        <v>47.541783682004919</v>
      </c>
      <c r="I54" s="3">
        <v>45.987999438528007</v>
      </c>
      <c r="J54" s="3">
        <v>48.090887229743998</v>
      </c>
      <c r="K54" s="3">
        <v>49.895768477807998</v>
      </c>
      <c r="L54" s="3">
        <v>47.026105445375997</v>
      </c>
      <c r="M54" s="3">
        <v>69.058586587625442</v>
      </c>
      <c r="N54" s="3">
        <v>14.217249892340163</v>
      </c>
      <c r="O54" s="3">
        <v>10.119801677592069</v>
      </c>
      <c r="P54" s="3">
        <v>8.2054775695036817</v>
      </c>
      <c r="Q54" s="3">
        <v>7.3908710546309404</v>
      </c>
      <c r="R54" s="3">
        <v>6.1715982731800647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0.55766317060799997</v>
      </c>
      <c r="K55" s="2">
        <v>0</v>
      </c>
      <c r="L55" s="2">
        <v>0</v>
      </c>
      <c r="M55" s="2">
        <v>4.4399610993025911E-2</v>
      </c>
      <c r="N55" s="2">
        <v>4.4398353354917458E-2</v>
      </c>
      <c r="O55" s="2">
        <v>4.4399926454528421E-2</v>
      </c>
      <c r="P55" s="2">
        <v>0</v>
      </c>
      <c r="Q55" s="2">
        <v>4.44000000000008E-2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113.64987814605576</v>
      </c>
      <c r="D57" s="2">
        <v>37.074553279056005</v>
      </c>
      <c r="E57" s="2">
        <v>33.647189897232003</v>
      </c>
      <c r="F57" s="2">
        <v>37.158056827919999</v>
      </c>
      <c r="G57" s="2">
        <v>39.451485887136002</v>
      </c>
      <c r="H57" s="2">
        <v>47.541783682004919</v>
      </c>
      <c r="I57" s="2">
        <v>45.987999438528007</v>
      </c>
      <c r="J57" s="2">
        <v>47.533224059135996</v>
      </c>
      <c r="K57" s="2">
        <v>49.895768477807998</v>
      </c>
      <c r="L57" s="2">
        <v>47.026105445375997</v>
      </c>
      <c r="M57" s="2">
        <v>69.014186976632416</v>
      </c>
      <c r="N57" s="2">
        <v>14.172851538985245</v>
      </c>
      <c r="O57" s="2">
        <v>10.075401751137541</v>
      </c>
      <c r="P57" s="2">
        <v>8.2054775695036817</v>
      </c>
      <c r="Q57" s="2">
        <v>7.34647105463094</v>
      </c>
      <c r="R57" s="2">
        <v>6.1715982731800647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1136.6756326454743</v>
      </c>
      <c r="D59" s="80">
        <v>1230.0981397148162</v>
      </c>
      <c r="E59" s="80">
        <v>1349.4557330942041</v>
      </c>
      <c r="F59" s="80">
        <v>1553.3673190485481</v>
      </c>
      <c r="G59" s="80">
        <v>1640.861632809324</v>
      </c>
      <c r="H59" s="80">
        <v>955.14000150502625</v>
      </c>
      <c r="I59" s="80">
        <v>877.0187727222841</v>
      </c>
      <c r="J59" s="80">
        <v>943.84691092929597</v>
      </c>
      <c r="K59" s="80">
        <v>945.96467236937997</v>
      </c>
      <c r="L59" s="80">
        <v>1037.8074199306322</v>
      </c>
      <c r="M59" s="80">
        <v>1005.6581920943488</v>
      </c>
      <c r="N59" s="80">
        <v>906.54032751237798</v>
      </c>
      <c r="O59" s="80">
        <v>918.62431688046547</v>
      </c>
      <c r="P59" s="80">
        <v>1074.8151039975746</v>
      </c>
      <c r="Q59" s="80">
        <v>1167.7983257350747</v>
      </c>
      <c r="R59" s="80">
        <v>1121.9097376822303</v>
      </c>
    </row>
    <row r="60" spans="1:18" ht="11.25" customHeight="1" x14ac:dyDescent="0.25">
      <c r="A60" s="56" t="s">
        <v>97</v>
      </c>
      <c r="B60" s="57" t="s">
        <v>98</v>
      </c>
      <c r="C60" s="3">
        <v>325.03889903890172</v>
      </c>
      <c r="D60" s="3">
        <v>137.79527538348003</v>
      </c>
      <c r="E60" s="3">
        <v>130.47865062804001</v>
      </c>
      <c r="F60" s="3">
        <v>140.40967282056002</v>
      </c>
      <c r="G60" s="3">
        <v>133.52657571396</v>
      </c>
      <c r="H60" s="3">
        <v>140.56890469510608</v>
      </c>
      <c r="I60" s="3">
        <v>119.7661291398</v>
      </c>
      <c r="J60" s="3">
        <v>122.08500213624001</v>
      </c>
      <c r="K60" s="3">
        <v>92.201889213719994</v>
      </c>
      <c r="L60" s="3">
        <v>102.98032893720001</v>
      </c>
      <c r="M60" s="3">
        <v>83.798050162123843</v>
      </c>
      <c r="N60" s="3">
        <v>75.646608480841081</v>
      </c>
      <c r="O60" s="3">
        <v>112.3981446279636</v>
      </c>
      <c r="P60" s="3">
        <v>184.04119423609725</v>
      </c>
      <c r="Q60" s="3">
        <v>155.15508183366723</v>
      </c>
      <c r="R60" s="3">
        <v>189.04583980762845</v>
      </c>
    </row>
    <row r="61" spans="1:18" ht="11.25" customHeight="1" x14ac:dyDescent="0.25">
      <c r="A61" s="56" t="s">
        <v>99</v>
      </c>
      <c r="B61" s="57" t="s">
        <v>100</v>
      </c>
      <c r="C61" s="3">
        <v>811.63673360657265</v>
      </c>
      <c r="D61" s="3">
        <v>1092.3028643313362</v>
      </c>
      <c r="E61" s="3">
        <v>1218.9770824661641</v>
      </c>
      <c r="F61" s="3">
        <v>1412.9576462279881</v>
      </c>
      <c r="G61" s="3">
        <v>1507.3350570953639</v>
      </c>
      <c r="H61" s="3">
        <v>814.57109680992016</v>
      </c>
      <c r="I61" s="3">
        <v>757.2526435824841</v>
      </c>
      <c r="J61" s="3">
        <v>821.76190879305602</v>
      </c>
      <c r="K61" s="3">
        <v>853.76278315566003</v>
      </c>
      <c r="L61" s="3">
        <v>934.82709099343219</v>
      </c>
      <c r="M61" s="3">
        <v>921.86014193222502</v>
      </c>
      <c r="N61" s="3">
        <v>830.89371903153688</v>
      </c>
      <c r="O61" s="3">
        <v>806.2261722525019</v>
      </c>
      <c r="P61" s="3">
        <v>890.7739097614774</v>
      </c>
      <c r="Q61" s="3">
        <v>1012.6432439014075</v>
      </c>
      <c r="R61" s="3">
        <v>932.86389787460189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4291.3348642947503</v>
      </c>
      <c r="D64" s="82">
        <v>4877.7573963390478</v>
      </c>
      <c r="E64" s="82">
        <v>5114.4936874723435</v>
      </c>
      <c r="F64" s="82">
        <v>6350.6882893016882</v>
      </c>
      <c r="G64" s="82">
        <v>6978.6803575679041</v>
      </c>
      <c r="H64" s="82">
        <v>6870.4711741068686</v>
      </c>
      <c r="I64" s="82">
        <v>7164.5950270974963</v>
      </c>
      <c r="J64" s="82">
        <v>8152.7927646877206</v>
      </c>
      <c r="K64" s="82">
        <v>7660.6670376825859</v>
      </c>
      <c r="L64" s="82">
        <v>8658.1940751748079</v>
      </c>
      <c r="M64" s="82">
        <v>8725.4191525920796</v>
      </c>
      <c r="N64" s="82">
        <v>8539.2947243597991</v>
      </c>
      <c r="O64" s="82">
        <v>10043.613455405208</v>
      </c>
      <c r="P64" s="82">
        <v>10344.893381512324</v>
      </c>
      <c r="Q64" s="82">
        <v>13374.26967731782</v>
      </c>
      <c r="R64" s="82">
        <v>16688.457840460127</v>
      </c>
    </row>
    <row r="65" spans="1:18" ht="11.25" customHeight="1" x14ac:dyDescent="0.25">
      <c r="A65" s="72" t="s">
        <v>350</v>
      </c>
      <c r="B65" s="73" t="s">
        <v>83</v>
      </c>
      <c r="C65" s="83">
        <v>2899.906805996392</v>
      </c>
      <c r="D65" s="83">
        <v>3316.6591245043201</v>
      </c>
      <c r="E65" s="83">
        <v>3380.5658702995197</v>
      </c>
      <c r="F65" s="83">
        <v>4045.5637548883192</v>
      </c>
      <c r="G65" s="83">
        <v>4410.4323083385598</v>
      </c>
      <c r="H65" s="83">
        <v>4977.3830238470546</v>
      </c>
      <c r="I65" s="83">
        <v>4930.5740740300798</v>
      </c>
      <c r="J65" s="83">
        <v>5356.1540946009609</v>
      </c>
      <c r="K65" s="83">
        <v>4755.7184144198418</v>
      </c>
      <c r="L65" s="83">
        <v>5081.3672093049599</v>
      </c>
      <c r="M65" s="83">
        <v>4950.9659338540241</v>
      </c>
      <c r="N65" s="83">
        <v>4598.2634515249292</v>
      </c>
      <c r="O65" s="83">
        <v>5351.6305265442106</v>
      </c>
      <c r="P65" s="83">
        <v>5305.1602424800221</v>
      </c>
      <c r="Q65" s="83">
        <v>7955.6215349798322</v>
      </c>
      <c r="R65" s="83">
        <v>11120.049865159637</v>
      </c>
    </row>
    <row r="66" spans="1:18" ht="11.25" customHeight="1" x14ac:dyDescent="0.25">
      <c r="A66" s="72" t="s">
        <v>88</v>
      </c>
      <c r="B66" s="73" t="s">
        <v>89</v>
      </c>
      <c r="C66" s="83">
        <v>13.888000000000002</v>
      </c>
      <c r="D66" s="83">
        <v>13.896585400319999</v>
      </c>
      <c r="E66" s="83">
        <v>17.3411896896</v>
      </c>
      <c r="F66" s="83">
        <v>20.63428540992</v>
      </c>
      <c r="G66" s="83">
        <v>20.832404785919998</v>
      </c>
      <c r="H66" s="83">
        <v>20.384072746211352</v>
      </c>
      <c r="I66" s="83">
        <v>37.982884060800004</v>
      </c>
      <c r="J66" s="83">
        <v>44.87771969856</v>
      </c>
      <c r="K66" s="83">
        <v>71.948516774400005</v>
      </c>
      <c r="L66" s="83">
        <v>61.658172938880007</v>
      </c>
      <c r="M66" s="83">
        <v>60.491022752681118</v>
      </c>
      <c r="N66" s="83">
        <v>53.76070979078748</v>
      </c>
      <c r="O66" s="83">
        <v>231.5181307035399</v>
      </c>
      <c r="P66" s="83">
        <v>158.83881610122376</v>
      </c>
      <c r="Q66" s="83">
        <v>158.49497524580488</v>
      </c>
      <c r="R66" s="83">
        <v>168.75300338757543</v>
      </c>
    </row>
    <row r="67" spans="1:18" ht="11.25" customHeight="1" x14ac:dyDescent="0.25">
      <c r="A67" s="72" t="s">
        <v>84</v>
      </c>
      <c r="B67" s="73" t="s">
        <v>85</v>
      </c>
      <c r="C67" s="83">
        <v>431.34003676353723</v>
      </c>
      <c r="D67" s="83">
        <v>465.71184864640804</v>
      </c>
      <c r="E67" s="83">
        <v>488.14479891122409</v>
      </c>
      <c r="F67" s="83">
        <v>891.11074004316026</v>
      </c>
      <c r="G67" s="83">
        <v>987.77063090160016</v>
      </c>
      <c r="H67" s="83">
        <v>982.42322371291266</v>
      </c>
      <c r="I67" s="83">
        <v>1155.0801808007282</v>
      </c>
      <c r="J67" s="83">
        <v>1503.3502237637517</v>
      </c>
      <c r="K67" s="83">
        <v>1442.5750935020881</v>
      </c>
      <c r="L67" s="83">
        <v>1769.9225873631119</v>
      </c>
      <c r="M67" s="83">
        <v>2046.9014300473236</v>
      </c>
      <c r="N67" s="83">
        <v>2464.9163763889628</v>
      </c>
      <c r="O67" s="83">
        <v>2994.2785130487559</v>
      </c>
      <c r="P67" s="83">
        <v>3484.9522115106488</v>
      </c>
      <c r="Q67" s="83">
        <v>3835.8115443289548</v>
      </c>
      <c r="R67" s="83">
        <v>4017.6309192709723</v>
      </c>
    </row>
    <row r="68" spans="1:18" ht="11.25" customHeight="1" x14ac:dyDescent="0.25">
      <c r="A68" s="72" t="s">
        <v>86</v>
      </c>
      <c r="B68" s="73" t="s">
        <v>87</v>
      </c>
      <c r="C68" s="83">
        <v>946.20002153482085</v>
      </c>
      <c r="D68" s="83">
        <v>1081.4898377879999</v>
      </c>
      <c r="E68" s="83">
        <v>1228.4418285720001</v>
      </c>
      <c r="F68" s="83">
        <v>1392.3798344279999</v>
      </c>
      <c r="G68" s="83">
        <v>1492.1745570360001</v>
      </c>
      <c r="H68" s="83">
        <v>737.0020384683969</v>
      </c>
      <c r="I68" s="83">
        <v>728.26953469199998</v>
      </c>
      <c r="J68" s="83">
        <v>793.83892575599987</v>
      </c>
      <c r="K68" s="83">
        <v>884.11311637200004</v>
      </c>
      <c r="L68" s="83">
        <v>965.872486224</v>
      </c>
      <c r="M68" s="83">
        <v>956.51076916192528</v>
      </c>
      <c r="N68" s="83">
        <v>896.09399537470779</v>
      </c>
      <c r="O68" s="83">
        <v>926.90020474331391</v>
      </c>
      <c r="P68" s="83">
        <v>897.00049725742258</v>
      </c>
      <c r="Q68" s="83">
        <v>897.80018087081578</v>
      </c>
      <c r="R68" s="83">
        <v>872.49980272351809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0.99967453228799996</v>
      </c>
      <c r="G69" s="83">
        <v>67.470456505824146</v>
      </c>
      <c r="H69" s="83">
        <v>153.27881533229325</v>
      </c>
      <c r="I69" s="83">
        <v>312.68835351388884</v>
      </c>
      <c r="J69" s="83">
        <v>454.57180086844789</v>
      </c>
      <c r="K69" s="83">
        <v>506.31189661425606</v>
      </c>
      <c r="L69" s="83">
        <v>779.37361934385547</v>
      </c>
      <c r="M69" s="83">
        <v>710.5499967761267</v>
      </c>
      <c r="N69" s="83">
        <v>526.26019128041173</v>
      </c>
      <c r="O69" s="83">
        <v>539.28608036538731</v>
      </c>
      <c r="P69" s="83">
        <v>498.94161416300648</v>
      </c>
      <c r="Q69" s="83">
        <v>526.54144189241276</v>
      </c>
      <c r="R69" s="83">
        <v>509.52424991842429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1.8877677356924674</v>
      </c>
      <c r="Q70" s="84">
        <v>1.8877939136609057</v>
      </c>
      <c r="R70" s="84">
        <v>1.8880067245196035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52.47343888660815</v>
      </c>
      <c r="H71" s="84">
        <v>134.09521341338097</v>
      </c>
      <c r="I71" s="84">
        <v>181.40098654310486</v>
      </c>
      <c r="J71" s="84">
        <v>283.96202487739191</v>
      </c>
      <c r="K71" s="84">
        <v>315.36646240766402</v>
      </c>
      <c r="L71" s="84">
        <v>446.77064461535946</v>
      </c>
      <c r="M71" s="84">
        <v>423.59172579542229</v>
      </c>
      <c r="N71" s="84">
        <v>434.64054598095339</v>
      </c>
      <c r="O71" s="84">
        <v>478.61857443770589</v>
      </c>
      <c r="P71" s="84">
        <v>440.77655116169041</v>
      </c>
      <c r="Q71" s="84">
        <v>449.68003540594407</v>
      </c>
      <c r="R71" s="84">
        <v>428.19539890805981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0.99967453228799996</v>
      </c>
      <c r="G73" s="84">
        <v>14.997017619216001</v>
      </c>
      <c r="H73" s="84">
        <v>19.183601918912281</v>
      </c>
      <c r="I73" s="84">
        <v>131.28736697078398</v>
      </c>
      <c r="J73" s="84">
        <v>170.60977599105601</v>
      </c>
      <c r="K73" s="84">
        <v>190.94543420659201</v>
      </c>
      <c r="L73" s="84">
        <v>332.60297472849601</v>
      </c>
      <c r="M73" s="84">
        <v>286.95827098070441</v>
      </c>
      <c r="N73" s="84">
        <v>91.619645299458341</v>
      </c>
      <c r="O73" s="84">
        <v>60.667505927681461</v>
      </c>
      <c r="P73" s="84">
        <v>56.277295265623593</v>
      </c>
      <c r="Q73" s="84">
        <v>74.973612572807795</v>
      </c>
      <c r="R73" s="84">
        <v>79.440844285844889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252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139216.26905347517</v>
      </c>
      <c r="D2" s="79">
        <v>147740.39151712685</v>
      </c>
      <c r="E2" s="79">
        <v>136832.09708671868</v>
      </c>
      <c r="F2" s="79">
        <v>144645.5353241782</v>
      </c>
      <c r="G2" s="79">
        <v>146684.90136725857</v>
      </c>
      <c r="H2" s="79">
        <v>155087.60127382667</v>
      </c>
      <c r="I2" s="79">
        <v>159434.06012797993</v>
      </c>
      <c r="J2" s="79">
        <v>135304.56834906287</v>
      </c>
      <c r="K2" s="79">
        <v>154246.48751261394</v>
      </c>
      <c r="L2" s="79">
        <v>144101.90335078369</v>
      </c>
      <c r="M2" s="79">
        <v>153902.85345237164</v>
      </c>
      <c r="N2" s="79">
        <v>131466.32039625591</v>
      </c>
      <c r="O2" s="79">
        <v>132560.33224219267</v>
      </c>
      <c r="P2" s="79">
        <v>137240.48487273217</v>
      </c>
      <c r="Q2" s="79">
        <v>114127.4936621607</v>
      </c>
      <c r="R2" s="79">
        <v>119088.84265744638</v>
      </c>
    </row>
    <row r="3" spans="1:18" ht="11.25" customHeight="1" x14ac:dyDescent="0.25">
      <c r="A3" s="53" t="s">
        <v>2</v>
      </c>
      <c r="B3" s="54" t="s">
        <v>3</v>
      </c>
      <c r="C3" s="80">
        <v>7206.1171193943646</v>
      </c>
      <c r="D3" s="80">
        <v>5251.6222313681892</v>
      </c>
      <c r="E3" s="80">
        <v>6286.8758252485804</v>
      </c>
      <c r="F3" s="80">
        <v>6143.0495170852364</v>
      </c>
      <c r="G3" s="80">
        <v>6329.3962012324664</v>
      </c>
      <c r="H3" s="80">
        <v>4301.2315078918791</v>
      </c>
      <c r="I3" s="80">
        <v>5330.8592097310311</v>
      </c>
      <c r="J3" s="80">
        <v>4961.4253294597984</v>
      </c>
      <c r="K3" s="80">
        <v>5378.5940196888605</v>
      </c>
      <c r="L3" s="80">
        <v>6774.5143141333474</v>
      </c>
      <c r="M3" s="80">
        <v>6274.0443325324877</v>
      </c>
      <c r="N3" s="80">
        <v>5561.7719765705388</v>
      </c>
      <c r="O3" s="80">
        <v>4529.1891884144552</v>
      </c>
      <c r="P3" s="80">
        <v>4447.9635869092272</v>
      </c>
      <c r="Q3" s="80">
        <v>3763.4828697883295</v>
      </c>
      <c r="R3" s="80">
        <v>4110.7336199424299</v>
      </c>
    </row>
    <row r="4" spans="1:18" ht="11.25" customHeight="1" x14ac:dyDescent="0.25">
      <c r="A4" s="56" t="s">
        <v>125</v>
      </c>
      <c r="B4" s="57" t="s">
        <v>126</v>
      </c>
      <c r="C4" s="3">
        <v>4108.2412943558238</v>
      </c>
      <c r="D4" s="3">
        <v>3707.3204072715225</v>
      </c>
      <c r="E4" s="3">
        <v>4195.8026994876263</v>
      </c>
      <c r="F4" s="3">
        <v>4131.5019236703301</v>
      </c>
      <c r="G4" s="3">
        <v>3885.5044676996818</v>
      </c>
      <c r="H4" s="3">
        <v>3761.3596396866892</v>
      </c>
      <c r="I4" s="3">
        <v>4279.7543313467568</v>
      </c>
      <c r="J4" s="3">
        <v>4463.0036752888036</v>
      </c>
      <c r="K4" s="3">
        <v>4560.8996217248014</v>
      </c>
      <c r="L4" s="3">
        <v>6226.5141262075367</v>
      </c>
      <c r="M4" s="3">
        <v>5734.7696359994616</v>
      </c>
      <c r="N4" s="3">
        <v>5143.8550251990455</v>
      </c>
      <c r="O4" s="3">
        <v>4129.6575698599272</v>
      </c>
      <c r="P4" s="3">
        <v>4071.5671737727407</v>
      </c>
      <c r="Q4" s="3">
        <v>3479.1460072165128</v>
      </c>
      <c r="R4" s="3">
        <v>3869.0120510649958</v>
      </c>
    </row>
    <row r="5" spans="1:18" ht="11.25" customHeight="1" x14ac:dyDescent="0.25">
      <c r="A5" s="59" t="s">
        <v>127</v>
      </c>
      <c r="B5" s="60" t="s">
        <v>128</v>
      </c>
      <c r="C5" s="2">
        <v>2466.4909079197278</v>
      </c>
      <c r="D5" s="2">
        <v>2618.7129621402687</v>
      </c>
      <c r="E5" s="2">
        <v>2838.6464833291984</v>
      </c>
      <c r="F5" s="2">
        <v>2794.2709442314122</v>
      </c>
      <c r="G5" s="2">
        <v>2812.2910032708746</v>
      </c>
      <c r="H5" s="2">
        <v>3065.9413648940508</v>
      </c>
      <c r="I5" s="2">
        <v>3582.0161809712599</v>
      </c>
      <c r="J5" s="2">
        <v>3823.9069014094202</v>
      </c>
      <c r="K5" s="2">
        <v>4019.5706004839899</v>
      </c>
      <c r="L5" s="2">
        <v>5397.2129392175157</v>
      </c>
      <c r="M5" s="2">
        <v>5268.6505336413129</v>
      </c>
      <c r="N5" s="2">
        <v>4376.838476288116</v>
      </c>
      <c r="O5" s="2">
        <v>3950.0204521264809</v>
      </c>
      <c r="P5" s="2">
        <v>3858.2499882017773</v>
      </c>
      <c r="Q5" s="2">
        <v>3323.9455697400899</v>
      </c>
      <c r="R5" s="2">
        <v>3586.8548276411907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122.146669973988</v>
      </c>
      <c r="G6" s="1">
        <v>69.490342494288001</v>
      </c>
      <c r="H6" s="1">
        <v>66.845809577494492</v>
      </c>
      <c r="I6" s="1">
        <v>95.982987163283994</v>
      </c>
      <c r="J6" s="1">
        <v>148.52366559734401</v>
      </c>
      <c r="K6" s="1">
        <v>136.71717388106399</v>
      </c>
      <c r="L6" s="1">
        <v>98.743295292119996</v>
      </c>
      <c r="M6" s="1">
        <v>119.50434863883379</v>
      </c>
      <c r="N6" s="1">
        <v>179.8625392375624</v>
      </c>
      <c r="O6" s="1">
        <v>198.26900764466316</v>
      </c>
      <c r="P6" s="1">
        <v>175.02791056554304</v>
      </c>
      <c r="Q6" s="1">
        <v>131.24106022008991</v>
      </c>
      <c r="R6" s="1">
        <v>177.87587582009721</v>
      </c>
    </row>
    <row r="7" spans="1:18" ht="11.25" customHeight="1" x14ac:dyDescent="0.25">
      <c r="A7" s="61" t="s">
        <v>6</v>
      </c>
      <c r="B7" s="62" t="s">
        <v>7</v>
      </c>
      <c r="C7" s="1">
        <v>2.7382808696830181</v>
      </c>
      <c r="D7" s="1">
        <v>2.6336378143940822</v>
      </c>
      <c r="E7" s="1">
        <v>5.3264182122709842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5.2620281231131543</v>
      </c>
      <c r="L7" s="1">
        <v>5.3086468871143033</v>
      </c>
      <c r="M7" s="1">
        <v>2.6334934667880936</v>
      </c>
      <c r="N7" s="1">
        <v>2.6169230251052928</v>
      </c>
      <c r="O7" s="1">
        <v>2.6164655034131141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2248.1218638217233</v>
      </c>
      <c r="D8" s="1">
        <v>2469.8002995516304</v>
      </c>
      <c r="E8" s="1">
        <v>2658.6847967327594</v>
      </c>
      <c r="F8" s="1">
        <v>2495.3235099727481</v>
      </c>
      <c r="G8" s="1">
        <v>2569.9862742503065</v>
      </c>
      <c r="H8" s="1">
        <v>2800.6511638095781</v>
      </c>
      <c r="I8" s="1">
        <v>3215.0658477332117</v>
      </c>
      <c r="J8" s="1">
        <v>3475.6296473532843</v>
      </c>
      <c r="K8" s="1">
        <v>3753.1287158892765</v>
      </c>
      <c r="L8" s="1">
        <v>5169.8771238138497</v>
      </c>
      <c r="M8" s="1">
        <v>5007.9375953680255</v>
      </c>
      <c r="N8" s="1">
        <v>4186.3865037905261</v>
      </c>
      <c r="O8" s="1">
        <v>3745.6768737503226</v>
      </c>
      <c r="P8" s="1">
        <v>3673.3237186417755</v>
      </c>
      <c r="Q8" s="1">
        <v>3185.7919130874966</v>
      </c>
      <c r="R8" s="1">
        <v>3401.7718567137017</v>
      </c>
    </row>
    <row r="9" spans="1:18" ht="11.25" customHeight="1" x14ac:dyDescent="0.25">
      <c r="A9" s="61" t="s">
        <v>10</v>
      </c>
      <c r="B9" s="62" t="s">
        <v>11</v>
      </c>
      <c r="C9" s="1">
        <v>215.63076322832129</v>
      </c>
      <c r="D9" s="1">
        <v>146.27902477424399</v>
      </c>
      <c r="E9" s="1">
        <v>174.635268384168</v>
      </c>
      <c r="F9" s="1">
        <v>176.80076428467601</v>
      </c>
      <c r="G9" s="1">
        <v>172.81438652628</v>
      </c>
      <c r="H9" s="1">
        <v>198.44439150697821</v>
      </c>
      <c r="I9" s="1">
        <v>270.96734607476395</v>
      </c>
      <c r="J9" s="1">
        <v>199.753588458792</v>
      </c>
      <c r="K9" s="1">
        <v>124.46268259053601</v>
      </c>
      <c r="L9" s="1">
        <v>123.283873224432</v>
      </c>
      <c r="M9" s="1">
        <v>138.57509616766609</v>
      </c>
      <c r="N9" s="1">
        <v>7.9725102349218355</v>
      </c>
      <c r="O9" s="1">
        <v>3.4581052280818527</v>
      </c>
      <c r="P9" s="1">
        <v>9.8983589944588672</v>
      </c>
      <c r="Q9" s="1">
        <v>6.9125964325035687</v>
      </c>
      <c r="R9" s="1">
        <v>7.2070951073917824</v>
      </c>
    </row>
    <row r="10" spans="1:18" ht="11.25" customHeight="1" x14ac:dyDescent="0.25">
      <c r="A10" s="59" t="s">
        <v>12</v>
      </c>
      <c r="B10" s="60" t="s">
        <v>13</v>
      </c>
      <c r="C10" s="2">
        <v>34.237101762477366</v>
      </c>
      <c r="D10" s="2">
        <v>22.841966628000002</v>
      </c>
      <c r="E10" s="2">
        <v>17.025339591000002</v>
      </c>
      <c r="F10" s="2">
        <v>108.5804942274</v>
      </c>
      <c r="G10" s="2">
        <v>111.4485579441</v>
      </c>
      <c r="H10" s="2">
        <v>241.42647870551662</v>
      </c>
      <c r="I10" s="2">
        <v>233.03982685077747</v>
      </c>
      <c r="J10" s="2">
        <v>199.34402342281464</v>
      </c>
      <c r="K10" s="2">
        <v>213.17686138176902</v>
      </c>
      <c r="L10" s="2">
        <v>185.20730246090852</v>
      </c>
      <c r="M10" s="2">
        <v>161.92255778544529</v>
      </c>
      <c r="N10" s="2">
        <v>56.100218753221114</v>
      </c>
      <c r="O10" s="2">
        <v>53.613887144570455</v>
      </c>
      <c r="P10" s="2">
        <v>60.793806324885622</v>
      </c>
      <c r="Q10" s="2">
        <v>46.029494772543295</v>
      </c>
      <c r="R10" s="2">
        <v>43.237508722883561</v>
      </c>
    </row>
    <row r="11" spans="1:18" ht="11.25" customHeight="1" x14ac:dyDescent="0.25">
      <c r="A11" s="59" t="s">
        <v>129</v>
      </c>
      <c r="B11" s="60" t="s">
        <v>130</v>
      </c>
      <c r="C11" s="2">
        <v>1607.513284673619</v>
      </c>
      <c r="D11" s="2">
        <v>1065.7654785032537</v>
      </c>
      <c r="E11" s="2">
        <v>1340.1308765674282</v>
      </c>
      <c r="F11" s="2">
        <v>1228.6504852115177</v>
      </c>
      <c r="G11" s="2">
        <v>961.76490648470678</v>
      </c>
      <c r="H11" s="2">
        <v>453.99179608712171</v>
      </c>
      <c r="I11" s="2">
        <v>464.69832352471974</v>
      </c>
      <c r="J11" s="2">
        <v>439.75275045656849</v>
      </c>
      <c r="K11" s="2">
        <v>328.15215985904274</v>
      </c>
      <c r="L11" s="2">
        <v>644.09388452911185</v>
      </c>
      <c r="M11" s="2">
        <v>304.19654457270406</v>
      </c>
      <c r="N11" s="2">
        <v>710.9163301577081</v>
      </c>
      <c r="O11" s="2">
        <v>126.02323058887576</v>
      </c>
      <c r="P11" s="2">
        <v>152.5233792460777</v>
      </c>
      <c r="Q11" s="2">
        <v>109.17094270387959</v>
      </c>
      <c r="R11" s="2">
        <v>238.91971470092196</v>
      </c>
    </row>
    <row r="12" spans="1:18" ht="11.25" customHeight="1" x14ac:dyDescent="0.25">
      <c r="A12" s="61" t="s">
        <v>14</v>
      </c>
      <c r="B12" s="62" t="s">
        <v>15</v>
      </c>
      <c r="C12" s="1">
        <v>1607.513284673619</v>
      </c>
      <c r="D12" s="1">
        <v>1065.7654785032537</v>
      </c>
      <c r="E12" s="1">
        <v>1340.1308765674282</v>
      </c>
      <c r="F12" s="1">
        <v>1228.6504852115177</v>
      </c>
      <c r="G12" s="1">
        <v>961.76490648470678</v>
      </c>
      <c r="H12" s="1">
        <v>453.99179608712171</v>
      </c>
      <c r="I12" s="1">
        <v>464.69832352471974</v>
      </c>
      <c r="J12" s="1">
        <v>439.75275045656849</v>
      </c>
      <c r="K12" s="1">
        <v>328.15215985904274</v>
      </c>
      <c r="L12" s="1">
        <v>644.09388452911185</v>
      </c>
      <c r="M12" s="1">
        <v>304.19654457270406</v>
      </c>
      <c r="N12" s="1">
        <v>710.9163301577081</v>
      </c>
      <c r="O12" s="1">
        <v>126.02323058887576</v>
      </c>
      <c r="P12" s="1">
        <v>152.5233792460777</v>
      </c>
      <c r="Q12" s="1">
        <v>109.17094270387959</v>
      </c>
      <c r="R12" s="1">
        <v>238.91971470092196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3097.8758250385404</v>
      </c>
      <c r="D15" s="3">
        <v>1544.3018240966667</v>
      </c>
      <c r="E15" s="3">
        <v>2091.0731257609541</v>
      </c>
      <c r="F15" s="3">
        <v>2011.5475934149063</v>
      </c>
      <c r="G15" s="3">
        <v>2443.8917335327847</v>
      </c>
      <c r="H15" s="3">
        <v>539.87186820519025</v>
      </c>
      <c r="I15" s="3">
        <v>1051.1048783842746</v>
      </c>
      <c r="J15" s="3">
        <v>498.42165417099505</v>
      </c>
      <c r="K15" s="3">
        <v>817.69439796405902</v>
      </c>
      <c r="L15" s="3">
        <v>548.00018792581091</v>
      </c>
      <c r="M15" s="3">
        <v>539.27469653302592</v>
      </c>
      <c r="N15" s="3">
        <v>417.91695137149355</v>
      </c>
      <c r="O15" s="3">
        <v>399.53161855452782</v>
      </c>
      <c r="P15" s="3">
        <v>376.39641313648605</v>
      </c>
      <c r="Q15" s="3">
        <v>284.33686257181671</v>
      </c>
      <c r="R15" s="3">
        <v>241.72156887743409</v>
      </c>
    </row>
    <row r="16" spans="1:18" ht="11.25" customHeight="1" x14ac:dyDescent="0.25">
      <c r="A16" s="59" t="s">
        <v>20</v>
      </c>
      <c r="B16" s="60" t="s">
        <v>21</v>
      </c>
      <c r="C16" s="2">
        <v>2372.5910801256441</v>
      </c>
      <c r="D16" s="2">
        <v>820.63899613706633</v>
      </c>
      <c r="E16" s="2">
        <v>1521.2687066184451</v>
      </c>
      <c r="F16" s="2">
        <v>1771.5099253639664</v>
      </c>
      <c r="G16" s="2">
        <v>2248.3089485257392</v>
      </c>
      <c r="H16" s="2">
        <v>372.41391166769068</v>
      </c>
      <c r="I16" s="2">
        <v>800.77759290761458</v>
      </c>
      <c r="J16" s="2">
        <v>293.88385075965505</v>
      </c>
      <c r="K16" s="2">
        <v>418.60156762473912</v>
      </c>
      <c r="L16" s="2">
        <v>164.473444349951</v>
      </c>
      <c r="M16" s="2">
        <v>272.17571381879259</v>
      </c>
      <c r="N16" s="2">
        <v>164.44173993456329</v>
      </c>
      <c r="O16" s="2">
        <v>144.39837789591496</v>
      </c>
      <c r="P16" s="2">
        <v>138.07424524608189</v>
      </c>
      <c r="Q16" s="2">
        <v>166.82023564392523</v>
      </c>
      <c r="R16" s="2">
        <v>149.27991261077875</v>
      </c>
    </row>
    <row r="17" spans="1:18" ht="11.25" customHeight="1" x14ac:dyDescent="0.25">
      <c r="A17" s="64" t="s">
        <v>23</v>
      </c>
      <c r="B17" s="60" t="s">
        <v>24</v>
      </c>
      <c r="C17" s="2">
        <v>19.201096699731565</v>
      </c>
      <c r="D17" s="2">
        <v>23.944562082720001</v>
      </c>
      <c r="E17" s="2">
        <v>10.64984341752</v>
      </c>
      <c r="F17" s="2">
        <v>10.87187695776</v>
      </c>
      <c r="G17" s="2">
        <v>11.53052172504</v>
      </c>
      <c r="H17" s="2">
        <v>12.724321056015073</v>
      </c>
      <c r="I17" s="2">
        <v>11.09027133144</v>
      </c>
      <c r="J17" s="2">
        <v>9.7629075187199987</v>
      </c>
      <c r="K17" s="2">
        <v>12.75607763424</v>
      </c>
      <c r="L17" s="2">
        <v>14.203400803199999</v>
      </c>
      <c r="M17" s="2">
        <v>16.716845879918726</v>
      </c>
      <c r="N17" s="2">
        <v>18.231779428379305</v>
      </c>
      <c r="O17" s="2">
        <v>26.815366793735446</v>
      </c>
      <c r="P17" s="2">
        <v>21.36629912044706</v>
      </c>
      <c r="Q17" s="2">
        <v>21.622665530952197</v>
      </c>
      <c r="R17" s="2">
        <v>15.798661395310543</v>
      </c>
    </row>
    <row r="18" spans="1:18" ht="11.25" customHeight="1" x14ac:dyDescent="0.25">
      <c r="A18" s="65" t="s">
        <v>133</v>
      </c>
      <c r="B18" s="60" t="s">
        <v>22</v>
      </c>
      <c r="C18" s="2">
        <v>681.59686863427396</v>
      </c>
      <c r="D18" s="2">
        <v>676.64390840280021</v>
      </c>
      <c r="E18" s="2">
        <v>542.280026666749</v>
      </c>
      <c r="F18" s="2">
        <v>220.36362354630003</v>
      </c>
      <c r="G18" s="2">
        <v>171.26529711208519</v>
      </c>
      <c r="H18" s="2">
        <v>146.25800475557114</v>
      </c>
      <c r="I18" s="2">
        <v>228.55033526130003</v>
      </c>
      <c r="J18" s="2">
        <v>173.49668901630002</v>
      </c>
      <c r="K18" s="2">
        <v>356.7609354114</v>
      </c>
      <c r="L18" s="2">
        <v>335.20806461609993</v>
      </c>
      <c r="M18" s="2">
        <v>216.46205431200215</v>
      </c>
      <c r="N18" s="2">
        <v>194.96459495752103</v>
      </c>
      <c r="O18" s="2">
        <v>177.4362782205109</v>
      </c>
      <c r="P18" s="2">
        <v>161.83768141812101</v>
      </c>
      <c r="Q18" s="2">
        <v>42.899839199172561</v>
      </c>
      <c r="R18" s="2">
        <v>44.844202083722685</v>
      </c>
    </row>
    <row r="19" spans="1:18" ht="11.25" customHeight="1" x14ac:dyDescent="0.25">
      <c r="A19" s="64" t="s">
        <v>25</v>
      </c>
      <c r="B19" s="60" t="s">
        <v>26</v>
      </c>
      <c r="C19" s="2">
        <v>24.486779578890921</v>
      </c>
      <c r="D19" s="2">
        <v>23.074357474079999</v>
      </c>
      <c r="E19" s="2">
        <v>16.87454905824</v>
      </c>
      <c r="F19" s="2">
        <v>8.8021675468799998</v>
      </c>
      <c r="G19" s="2">
        <v>12.786966169919999</v>
      </c>
      <c r="H19" s="2">
        <v>8.4756307259133781</v>
      </c>
      <c r="I19" s="2">
        <v>10.686678883919999</v>
      </c>
      <c r="J19" s="2">
        <v>21.278206876319999</v>
      </c>
      <c r="K19" s="2">
        <v>29.57581729368</v>
      </c>
      <c r="L19" s="2">
        <v>34.115278156560002</v>
      </c>
      <c r="M19" s="2">
        <v>33.920082522312491</v>
      </c>
      <c r="N19" s="2">
        <v>40.278837051029946</v>
      </c>
      <c r="O19" s="2">
        <v>50.881595644366485</v>
      </c>
      <c r="P19" s="2">
        <v>55.118187351836063</v>
      </c>
      <c r="Q19" s="2">
        <v>52.994122197766728</v>
      </c>
      <c r="R19" s="2">
        <v>31.798792787622109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60504.068405842503</v>
      </c>
      <c r="D21" s="80">
        <v>67111.368088670846</v>
      </c>
      <c r="E21" s="80">
        <v>61491.200981342896</v>
      </c>
      <c r="F21" s="80">
        <v>63535.159982621692</v>
      </c>
      <c r="G21" s="80">
        <v>61930.263534474121</v>
      </c>
      <c r="H21" s="80">
        <v>61397.461957689709</v>
      </c>
      <c r="I21" s="80">
        <v>58683.383470712717</v>
      </c>
      <c r="J21" s="80">
        <v>47053.7818141069</v>
      </c>
      <c r="K21" s="80">
        <v>54747.702670265317</v>
      </c>
      <c r="L21" s="80">
        <v>49937.888636760021</v>
      </c>
      <c r="M21" s="80">
        <v>49436.414707530523</v>
      </c>
      <c r="N21" s="80">
        <v>44366.138378726624</v>
      </c>
      <c r="O21" s="80">
        <v>42126.13473997113</v>
      </c>
      <c r="P21" s="80">
        <v>43338.483246973155</v>
      </c>
      <c r="Q21" s="80">
        <v>39176.131625877701</v>
      </c>
      <c r="R21" s="80">
        <v>38297.273325300957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60504.068405842503</v>
      </c>
      <c r="D30" s="3">
        <v>67111.368088670846</v>
      </c>
      <c r="E30" s="3">
        <v>61491.200981342896</v>
      </c>
      <c r="F30" s="3">
        <v>63535.159982621692</v>
      </c>
      <c r="G30" s="3">
        <v>61930.263534474121</v>
      </c>
      <c r="H30" s="3">
        <v>61397.461957689709</v>
      </c>
      <c r="I30" s="3">
        <v>58683.383470712717</v>
      </c>
      <c r="J30" s="3">
        <v>47053.7818141069</v>
      </c>
      <c r="K30" s="3">
        <v>54747.702670265317</v>
      </c>
      <c r="L30" s="3">
        <v>49937.888636760021</v>
      </c>
      <c r="M30" s="3">
        <v>49436.414707530523</v>
      </c>
      <c r="N30" s="3">
        <v>44366.138378726624</v>
      </c>
      <c r="O30" s="3">
        <v>42126.13473997113</v>
      </c>
      <c r="P30" s="3">
        <v>43338.483246973155</v>
      </c>
      <c r="Q30" s="3">
        <v>39176.131625877701</v>
      </c>
      <c r="R30" s="3">
        <v>38297.273325300957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813.90361411665663</v>
      </c>
      <c r="D34" s="2">
        <v>803.55652034448576</v>
      </c>
      <c r="E34" s="2">
        <v>751.60242965284795</v>
      </c>
      <c r="F34" s="2">
        <v>896.56708980191729</v>
      </c>
      <c r="G34" s="2">
        <v>878.85298370146211</v>
      </c>
      <c r="H34" s="2">
        <v>959.83418524283343</v>
      </c>
      <c r="I34" s="2">
        <v>906.15208924988394</v>
      </c>
      <c r="J34" s="2">
        <v>812.28565327468289</v>
      </c>
      <c r="K34" s="2">
        <v>917.81189926673346</v>
      </c>
      <c r="L34" s="2">
        <v>900.63761156420389</v>
      </c>
      <c r="M34" s="2">
        <v>900.4089738657741</v>
      </c>
      <c r="N34" s="2">
        <v>748.45029015371836</v>
      </c>
      <c r="O34" s="2">
        <v>606.76550201357554</v>
      </c>
      <c r="P34" s="2">
        <v>589.57833625065211</v>
      </c>
      <c r="Q34" s="2">
        <v>474.337622717567</v>
      </c>
      <c r="R34" s="2">
        <v>431.55935156327837</v>
      </c>
    </row>
    <row r="35" spans="1:18" ht="11.25" customHeight="1" x14ac:dyDescent="0.25">
      <c r="A35" s="59" t="s">
        <v>145</v>
      </c>
      <c r="B35" s="60" t="s">
        <v>146</v>
      </c>
      <c r="C35" s="2">
        <v>435.82468552732291</v>
      </c>
      <c r="D35" s="2">
        <v>546.4905317023788</v>
      </c>
      <c r="E35" s="2">
        <v>400.21534020008164</v>
      </c>
      <c r="F35" s="2">
        <v>440.90968251752895</v>
      </c>
      <c r="G35" s="2">
        <v>472.84460039973391</v>
      </c>
      <c r="H35" s="2">
        <v>599.08223632460135</v>
      </c>
      <c r="I35" s="2">
        <v>519.15916310906982</v>
      </c>
      <c r="J35" s="2">
        <v>587.21818462926512</v>
      </c>
      <c r="K35" s="2">
        <v>465.21107300368385</v>
      </c>
      <c r="L35" s="2">
        <v>375.35921078414464</v>
      </c>
      <c r="M35" s="2">
        <v>385.43323885598926</v>
      </c>
      <c r="N35" s="2">
        <v>489.45132902373496</v>
      </c>
      <c r="O35" s="2">
        <v>761.34525753839853</v>
      </c>
      <c r="P35" s="2">
        <v>473.6903487589052</v>
      </c>
      <c r="Q35" s="2">
        <v>450.73189538668021</v>
      </c>
      <c r="R35" s="2">
        <v>403.02056981744522</v>
      </c>
    </row>
    <row r="36" spans="1:18" ht="11.25" customHeight="1" x14ac:dyDescent="0.25">
      <c r="A36" s="66" t="s">
        <v>45</v>
      </c>
      <c r="B36" s="62" t="s">
        <v>46</v>
      </c>
      <c r="C36" s="1">
        <v>435.82468552732291</v>
      </c>
      <c r="D36" s="1">
        <v>546.4905317023788</v>
      </c>
      <c r="E36" s="1">
        <v>400.21534020008164</v>
      </c>
      <c r="F36" s="1">
        <v>440.90968251752895</v>
      </c>
      <c r="G36" s="1">
        <v>472.84460039973391</v>
      </c>
      <c r="H36" s="1">
        <v>599.08223632460135</v>
      </c>
      <c r="I36" s="1">
        <v>519.15916310906982</v>
      </c>
      <c r="J36" s="1">
        <v>587.21818462926512</v>
      </c>
      <c r="K36" s="1">
        <v>465.21107300368385</v>
      </c>
      <c r="L36" s="1">
        <v>375.35921078414464</v>
      </c>
      <c r="M36" s="1">
        <v>385.43323885598926</v>
      </c>
      <c r="N36" s="1">
        <v>489.45132902373496</v>
      </c>
      <c r="O36" s="1">
        <v>761.34525753839853</v>
      </c>
      <c r="P36" s="1">
        <v>473.6903487589052</v>
      </c>
      <c r="Q36" s="1">
        <v>450.73189538668021</v>
      </c>
      <c r="R36" s="1">
        <v>403.02056981744522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2428.8891851242829</v>
      </c>
      <c r="D38" s="2">
        <v>2037.1378610937857</v>
      </c>
      <c r="E38" s="2">
        <v>1905.7479733894161</v>
      </c>
      <c r="F38" s="2">
        <v>2196.5947153859179</v>
      </c>
      <c r="G38" s="2">
        <v>2218.624226036186</v>
      </c>
      <c r="H38" s="2">
        <v>2126.0927179601704</v>
      </c>
      <c r="I38" s="2">
        <v>2010.241694250022</v>
      </c>
      <c r="J38" s="2">
        <v>1886.0013642568044</v>
      </c>
      <c r="K38" s="2">
        <v>1888.2638576149618</v>
      </c>
      <c r="L38" s="2">
        <v>1821.9848862179761</v>
      </c>
      <c r="M38" s="2">
        <v>1843.4963552605639</v>
      </c>
      <c r="N38" s="2">
        <v>1975.1246634907441</v>
      </c>
      <c r="O38" s="2">
        <v>1717.2412264738412</v>
      </c>
      <c r="P38" s="2">
        <v>1682.1488590990441</v>
      </c>
      <c r="Q38" s="2">
        <v>1609.0925589635776</v>
      </c>
      <c r="R38" s="2">
        <v>1602.0200383601873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2273.8934832220775</v>
      </c>
      <c r="D40" s="1">
        <v>1893.3053902996585</v>
      </c>
      <c r="E40" s="1">
        <v>1737.7913027528823</v>
      </c>
      <c r="F40" s="1">
        <v>2025.8322689743936</v>
      </c>
      <c r="G40" s="1">
        <v>2030.6746038489775</v>
      </c>
      <c r="H40" s="1">
        <v>2008.1772195159319</v>
      </c>
      <c r="I40" s="1">
        <v>1915.675773408597</v>
      </c>
      <c r="J40" s="1">
        <v>1803.8381077462436</v>
      </c>
      <c r="K40" s="1">
        <v>1825.7340801971113</v>
      </c>
      <c r="L40" s="1">
        <v>1755.4270116898076</v>
      </c>
      <c r="M40" s="1">
        <v>1795.9620054435975</v>
      </c>
      <c r="N40" s="1">
        <v>1941.9823276333991</v>
      </c>
      <c r="O40" s="1">
        <v>1677.4520714710536</v>
      </c>
      <c r="P40" s="1">
        <v>1635.3051833902312</v>
      </c>
      <c r="Q40" s="1">
        <v>1577.1139654652272</v>
      </c>
      <c r="R40" s="1">
        <v>1553.5691188580545</v>
      </c>
    </row>
    <row r="41" spans="1:18" ht="11.25" customHeight="1" x14ac:dyDescent="0.25">
      <c r="A41" s="61" t="s">
        <v>49</v>
      </c>
      <c r="B41" s="62" t="s">
        <v>50</v>
      </c>
      <c r="C41" s="1">
        <v>154.99570190220541</v>
      </c>
      <c r="D41" s="1">
        <v>143.83247079412723</v>
      </c>
      <c r="E41" s="1">
        <v>167.95667063653377</v>
      </c>
      <c r="F41" s="1">
        <v>170.76244641152414</v>
      </c>
      <c r="G41" s="1">
        <v>187.9496221872086</v>
      </c>
      <c r="H41" s="1">
        <v>117.91549844423821</v>
      </c>
      <c r="I41" s="1">
        <v>94.565920841424941</v>
      </c>
      <c r="J41" s="1">
        <v>82.163256510560842</v>
      </c>
      <c r="K41" s="1">
        <v>62.529777417850497</v>
      </c>
      <c r="L41" s="1">
        <v>66.557874528168412</v>
      </c>
      <c r="M41" s="1">
        <v>47.534349816966426</v>
      </c>
      <c r="N41" s="1">
        <v>33.142335857345003</v>
      </c>
      <c r="O41" s="1">
        <v>39.789155002787609</v>
      </c>
      <c r="P41" s="1">
        <v>46.843675708812896</v>
      </c>
      <c r="Q41" s="1">
        <v>31.978593498350335</v>
      </c>
      <c r="R41" s="1">
        <v>48.450919502132919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53591.825700820082</v>
      </c>
      <c r="D43" s="2">
        <v>60101.918964710756</v>
      </c>
      <c r="E43" s="2">
        <v>55442.993926756222</v>
      </c>
      <c r="F43" s="2">
        <v>56855.991708564929</v>
      </c>
      <c r="G43" s="2">
        <v>55369.088162635475</v>
      </c>
      <c r="H43" s="2">
        <v>54835.60355861787</v>
      </c>
      <c r="I43" s="2">
        <v>52710.497750113784</v>
      </c>
      <c r="J43" s="2">
        <v>41988.67156166819</v>
      </c>
      <c r="K43" s="2">
        <v>49784.11709105027</v>
      </c>
      <c r="L43" s="2">
        <v>45110.968334460456</v>
      </c>
      <c r="M43" s="2">
        <v>44656.444797106735</v>
      </c>
      <c r="N43" s="2">
        <v>39768.72623888895</v>
      </c>
      <c r="O43" s="2">
        <v>38141.358014161327</v>
      </c>
      <c r="P43" s="2">
        <v>39884.452051677697</v>
      </c>
      <c r="Q43" s="2">
        <v>35873.068230584417</v>
      </c>
      <c r="R43" s="2">
        <v>35022.747423380992</v>
      </c>
    </row>
    <row r="44" spans="1:18" ht="11.25" customHeight="1" x14ac:dyDescent="0.25">
      <c r="A44" s="59" t="s">
        <v>149</v>
      </c>
      <c r="B44" s="60" t="s">
        <v>59</v>
      </c>
      <c r="C44" s="2">
        <v>3143.4524977516458</v>
      </c>
      <c r="D44" s="2">
        <v>3374.4700844271183</v>
      </c>
      <c r="E44" s="2">
        <v>2906.9452042554281</v>
      </c>
      <c r="F44" s="2">
        <v>2966.2172731748847</v>
      </c>
      <c r="G44" s="2">
        <v>2812.1782474035645</v>
      </c>
      <c r="H44" s="2">
        <v>2836.0786999978286</v>
      </c>
      <c r="I44" s="2">
        <v>2412.6746650074829</v>
      </c>
      <c r="J44" s="2">
        <v>1763.9647293759085</v>
      </c>
      <c r="K44" s="2">
        <v>1674.2175863726491</v>
      </c>
      <c r="L44" s="2">
        <v>1721.1725527073572</v>
      </c>
      <c r="M44" s="2">
        <v>1633.3937990179179</v>
      </c>
      <c r="N44" s="2">
        <v>1381.8283065766266</v>
      </c>
      <c r="O44" s="2">
        <v>896.8279425382334</v>
      </c>
      <c r="P44" s="2">
        <v>708.61365118685262</v>
      </c>
      <c r="Q44" s="2">
        <v>746.19674918588771</v>
      </c>
      <c r="R44" s="2">
        <v>813.55504291679358</v>
      </c>
    </row>
    <row r="45" spans="1:18" ht="11.25" customHeight="1" x14ac:dyDescent="0.25">
      <c r="A45" s="59" t="s">
        <v>150</v>
      </c>
      <c r="B45" s="60" t="s">
        <v>151</v>
      </c>
      <c r="C45" s="2">
        <v>90.172722502511405</v>
      </c>
      <c r="D45" s="2">
        <v>247.79412639232197</v>
      </c>
      <c r="E45" s="2">
        <v>83.696107088904114</v>
      </c>
      <c r="F45" s="2">
        <v>178.87951317651232</v>
      </c>
      <c r="G45" s="2">
        <v>178.67531429769394</v>
      </c>
      <c r="H45" s="2">
        <v>40.770559546410027</v>
      </c>
      <c r="I45" s="2">
        <v>124.65810898247582</v>
      </c>
      <c r="J45" s="2">
        <v>15.640320902043767</v>
      </c>
      <c r="K45" s="2">
        <v>18.081162957016346</v>
      </c>
      <c r="L45" s="2">
        <v>7.7660410258824681</v>
      </c>
      <c r="M45" s="2">
        <v>17.237543423545759</v>
      </c>
      <c r="N45" s="2">
        <v>2.5575505928398732</v>
      </c>
      <c r="O45" s="2">
        <v>2.596797245747541</v>
      </c>
      <c r="P45" s="2">
        <v>0</v>
      </c>
      <c r="Q45" s="2">
        <v>22.70456903957097</v>
      </c>
      <c r="R45" s="2">
        <v>24.37089926226081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15.727861529734295</v>
      </c>
      <c r="D49" s="1">
        <v>15.832165854670237</v>
      </c>
      <c r="E49" s="1">
        <v>12.960716736393914</v>
      </c>
      <c r="F49" s="1">
        <v>16.026521709742489</v>
      </c>
      <c r="G49" s="1">
        <v>16.217099444050515</v>
      </c>
      <c r="H49" s="1">
        <v>19.000004861714103</v>
      </c>
      <c r="I49" s="1">
        <v>12.877374875286765</v>
      </c>
      <c r="J49" s="1">
        <v>13.169255132071246</v>
      </c>
      <c r="K49" s="1">
        <v>15.666597376810419</v>
      </c>
      <c r="L49" s="1">
        <v>7.7660410258824681</v>
      </c>
      <c r="M49" s="1">
        <v>10.313820306111413</v>
      </c>
      <c r="N49" s="1">
        <v>2.5575505928398732</v>
      </c>
      <c r="O49" s="1">
        <v>2.596797245747541</v>
      </c>
      <c r="P49" s="1">
        <v>0</v>
      </c>
      <c r="Q49" s="1">
        <v>22.70456903957097</v>
      </c>
      <c r="R49" s="1">
        <v>4.6609139428309314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74.444860972777107</v>
      </c>
      <c r="D51" s="1">
        <v>231.96196053765175</v>
      </c>
      <c r="E51" s="1">
        <v>70.735390352510194</v>
      </c>
      <c r="F51" s="1">
        <v>162.85299146676982</v>
      </c>
      <c r="G51" s="1">
        <v>162.45821485364343</v>
      </c>
      <c r="H51" s="1">
        <v>21.770554684695927</v>
      </c>
      <c r="I51" s="1">
        <v>111.78073410718906</v>
      </c>
      <c r="J51" s="1">
        <v>2.4710657699725203</v>
      </c>
      <c r="K51" s="1">
        <v>2.4145655802059287</v>
      </c>
      <c r="L51" s="1">
        <v>0</v>
      </c>
      <c r="M51" s="1">
        <v>6.9237231174343474</v>
      </c>
      <c r="N51" s="1">
        <v>0</v>
      </c>
      <c r="O51" s="1">
        <v>0</v>
      </c>
      <c r="P51" s="1">
        <v>0</v>
      </c>
      <c r="Q51" s="1">
        <v>0</v>
      </c>
      <c r="R51" s="1">
        <v>19.70998531942988</v>
      </c>
    </row>
    <row r="52" spans="1:18" ht="11.25" customHeight="1" x14ac:dyDescent="0.25">
      <c r="A52" s="53" t="s">
        <v>72</v>
      </c>
      <c r="B52" s="54" t="s">
        <v>73</v>
      </c>
      <c r="C52" s="80">
        <v>70421.132670457097</v>
      </c>
      <c r="D52" s="80">
        <v>74200.118273135813</v>
      </c>
      <c r="E52" s="80">
        <v>67758.274588711734</v>
      </c>
      <c r="F52" s="80">
        <v>73465.734627346756</v>
      </c>
      <c r="G52" s="80">
        <v>76835.753374370048</v>
      </c>
      <c r="H52" s="80">
        <v>88463.393442246394</v>
      </c>
      <c r="I52" s="80">
        <v>94572.986032430155</v>
      </c>
      <c r="J52" s="80">
        <v>82371.994332430739</v>
      </c>
      <c r="K52" s="80">
        <v>93202.813577862747</v>
      </c>
      <c r="L52" s="80">
        <v>86382.134962709984</v>
      </c>
      <c r="M52" s="80">
        <v>97216.425342620321</v>
      </c>
      <c r="N52" s="80">
        <v>80664.784359188532</v>
      </c>
      <c r="O52" s="80">
        <v>85020.600344627572</v>
      </c>
      <c r="P52" s="80">
        <v>88414.431868681248</v>
      </c>
      <c r="Q52" s="80">
        <v>70058.075985273041</v>
      </c>
      <c r="R52" s="80">
        <v>75591.679933289604</v>
      </c>
    </row>
    <row r="53" spans="1:18" ht="11.25" customHeight="1" x14ac:dyDescent="0.25">
      <c r="A53" s="56" t="s">
        <v>74</v>
      </c>
      <c r="B53" s="57" t="s">
        <v>75</v>
      </c>
      <c r="C53" s="3">
        <v>70358.840640261173</v>
      </c>
      <c r="D53" s="3">
        <v>74176.504342802567</v>
      </c>
      <c r="E53" s="3">
        <v>67734.913305527822</v>
      </c>
      <c r="F53" s="3">
        <v>73446.295646927567</v>
      </c>
      <c r="G53" s="3">
        <v>76813.01413215592</v>
      </c>
      <c r="H53" s="3">
        <v>88428.215309734631</v>
      </c>
      <c r="I53" s="3">
        <v>94535.127938780541</v>
      </c>
      <c r="J53" s="3">
        <v>82336.032369749795</v>
      </c>
      <c r="K53" s="3">
        <v>93166.729696103212</v>
      </c>
      <c r="L53" s="3">
        <v>86347.447560429297</v>
      </c>
      <c r="M53" s="3">
        <v>97161.716178904593</v>
      </c>
      <c r="N53" s="3">
        <v>80653.478998713937</v>
      </c>
      <c r="O53" s="3">
        <v>85012.526735120176</v>
      </c>
      <c r="P53" s="3">
        <v>88407.847965309847</v>
      </c>
      <c r="Q53" s="3">
        <v>70052.30530639636</v>
      </c>
      <c r="R53" s="3">
        <v>75586.642350973649</v>
      </c>
    </row>
    <row r="54" spans="1:18" ht="11.25" customHeight="1" x14ac:dyDescent="0.25">
      <c r="A54" s="56" t="s">
        <v>152</v>
      </c>
      <c r="B54" s="57" t="s">
        <v>153</v>
      </c>
      <c r="C54" s="3">
        <v>62.29203019592935</v>
      </c>
      <c r="D54" s="3">
        <v>23.613930333245136</v>
      </c>
      <c r="E54" s="3">
        <v>23.361283183916971</v>
      </c>
      <c r="F54" s="3">
        <v>19.43898041919384</v>
      </c>
      <c r="G54" s="3">
        <v>22.739242214125262</v>
      </c>
      <c r="H54" s="3">
        <v>35.178132511761476</v>
      </c>
      <c r="I54" s="3">
        <v>37.858093649615476</v>
      </c>
      <c r="J54" s="3">
        <v>35.961962680943131</v>
      </c>
      <c r="K54" s="3">
        <v>36.083881759529689</v>
      </c>
      <c r="L54" s="3">
        <v>34.687402280685788</v>
      </c>
      <c r="M54" s="3">
        <v>54.709163715729346</v>
      </c>
      <c r="N54" s="3">
        <v>11.305360474588717</v>
      </c>
      <c r="O54" s="3">
        <v>8.0736095073991621</v>
      </c>
      <c r="P54" s="3">
        <v>6.5839033713937294</v>
      </c>
      <c r="Q54" s="3">
        <v>5.7706788766833998</v>
      </c>
      <c r="R54" s="3">
        <v>5.0375823159520792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0.44726533745732577</v>
      </c>
      <c r="K55" s="2">
        <v>0</v>
      </c>
      <c r="L55" s="2">
        <v>0</v>
      </c>
      <c r="M55" s="2">
        <v>3.7196419947548312E-2</v>
      </c>
      <c r="N55" s="2">
        <v>3.601760666550477E-2</v>
      </c>
      <c r="O55" s="2">
        <v>3.5782770051224218E-2</v>
      </c>
      <c r="P55" s="2">
        <v>0</v>
      </c>
      <c r="Q55" s="2">
        <v>3.3808314500349393E-2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62.29203019592935</v>
      </c>
      <c r="D57" s="2">
        <v>23.613930333245136</v>
      </c>
      <c r="E57" s="2">
        <v>23.361283183916971</v>
      </c>
      <c r="F57" s="2">
        <v>19.43898041919384</v>
      </c>
      <c r="G57" s="2">
        <v>22.739242214125262</v>
      </c>
      <c r="H57" s="2">
        <v>35.178132511761476</v>
      </c>
      <c r="I57" s="2">
        <v>37.858093649615476</v>
      </c>
      <c r="J57" s="2">
        <v>35.514697343485807</v>
      </c>
      <c r="K57" s="2">
        <v>36.083881759529689</v>
      </c>
      <c r="L57" s="2">
        <v>34.687402280685788</v>
      </c>
      <c r="M57" s="2">
        <v>54.671967295781798</v>
      </c>
      <c r="N57" s="2">
        <v>11.269342867923212</v>
      </c>
      <c r="O57" s="2">
        <v>8.0378267373479382</v>
      </c>
      <c r="P57" s="2">
        <v>6.5839033713937294</v>
      </c>
      <c r="Q57" s="2">
        <v>5.73687056218305</v>
      </c>
      <c r="R57" s="2">
        <v>5.0375823159520792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1084.9508577812085</v>
      </c>
      <c r="D59" s="80">
        <v>1177.2829239519931</v>
      </c>
      <c r="E59" s="80">
        <v>1295.7456914154852</v>
      </c>
      <c r="F59" s="80">
        <v>1501.5911971245296</v>
      </c>
      <c r="G59" s="80">
        <v>1589.4882571819455</v>
      </c>
      <c r="H59" s="80">
        <v>925.51436599866395</v>
      </c>
      <c r="I59" s="80">
        <v>846.83141510602297</v>
      </c>
      <c r="J59" s="80">
        <v>917.36687306540296</v>
      </c>
      <c r="K59" s="80">
        <v>917.37724479702024</v>
      </c>
      <c r="L59" s="80">
        <v>1007.3654371803191</v>
      </c>
      <c r="M59" s="80">
        <v>975.96906968831763</v>
      </c>
      <c r="N59" s="80">
        <v>873.62568177021296</v>
      </c>
      <c r="O59" s="80">
        <v>884.40796917949956</v>
      </c>
      <c r="P59" s="80">
        <v>1039.6061701685157</v>
      </c>
      <c r="Q59" s="80">
        <v>1129.8031812216311</v>
      </c>
      <c r="R59" s="80">
        <v>1089.155778913386</v>
      </c>
    </row>
    <row r="60" spans="1:18" ht="11.25" customHeight="1" x14ac:dyDescent="0.25">
      <c r="A60" s="56" t="s">
        <v>97</v>
      </c>
      <c r="B60" s="57" t="s">
        <v>98</v>
      </c>
      <c r="C60" s="3">
        <v>316.131539963097</v>
      </c>
      <c r="D60" s="3">
        <v>127.91754820363718</v>
      </c>
      <c r="E60" s="3">
        <v>120.53954985074259</v>
      </c>
      <c r="F60" s="3">
        <v>132.87880051201932</v>
      </c>
      <c r="G60" s="3">
        <v>128.24172804392063</v>
      </c>
      <c r="H60" s="3">
        <v>133.30338436029578</v>
      </c>
      <c r="I60" s="3">
        <v>115.13118984440271</v>
      </c>
      <c r="J60" s="3">
        <v>120.66798027161148</v>
      </c>
      <c r="K60" s="3">
        <v>91.993664641511103</v>
      </c>
      <c r="L60" s="3">
        <v>101.3766560110281</v>
      </c>
      <c r="M60" s="3">
        <v>82.98208139996953</v>
      </c>
      <c r="N60" s="3">
        <v>75.214243025937634</v>
      </c>
      <c r="O60" s="3">
        <v>109.09767512463594</v>
      </c>
      <c r="P60" s="3">
        <v>175.99731936165892</v>
      </c>
      <c r="Q60" s="3">
        <v>146.73301585778185</v>
      </c>
      <c r="R60" s="3">
        <v>180.17732772077761</v>
      </c>
    </row>
    <row r="61" spans="1:18" ht="11.25" customHeight="1" x14ac:dyDescent="0.25">
      <c r="A61" s="56" t="s">
        <v>99</v>
      </c>
      <c r="B61" s="57" t="s">
        <v>100</v>
      </c>
      <c r="C61" s="3">
        <v>768.81931781811159</v>
      </c>
      <c r="D61" s="3">
        <v>1049.365375748356</v>
      </c>
      <c r="E61" s="3">
        <v>1175.2061415647427</v>
      </c>
      <c r="F61" s="3">
        <v>1368.7123966125102</v>
      </c>
      <c r="G61" s="3">
        <v>1461.2465291380249</v>
      </c>
      <c r="H61" s="3">
        <v>792.21098163836814</v>
      </c>
      <c r="I61" s="3">
        <v>731.70022526162029</v>
      </c>
      <c r="J61" s="3">
        <v>796.69889279379152</v>
      </c>
      <c r="K61" s="3">
        <v>825.38358015550909</v>
      </c>
      <c r="L61" s="3">
        <v>905.98878116929097</v>
      </c>
      <c r="M61" s="3">
        <v>892.98698828834813</v>
      </c>
      <c r="N61" s="3">
        <v>798.4114387442753</v>
      </c>
      <c r="O61" s="3">
        <v>775.31029405486368</v>
      </c>
      <c r="P61" s="3">
        <v>863.60885080685671</v>
      </c>
      <c r="Q61" s="3">
        <v>983.07016536384936</v>
      </c>
      <c r="R61" s="3">
        <v>908.97845119260842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3976.3476278882199</v>
      </c>
      <c r="D64" s="82">
        <v>4523.1189474707671</v>
      </c>
      <c r="E64" s="82">
        <v>4710.3741896652209</v>
      </c>
      <c r="F64" s="82">
        <v>5822.2016724335008</v>
      </c>
      <c r="G64" s="82">
        <v>6431.9604592179667</v>
      </c>
      <c r="H64" s="82">
        <v>6288.3885437402369</v>
      </c>
      <c r="I64" s="82">
        <v>6539.3874058346328</v>
      </c>
      <c r="J64" s="82">
        <v>7307.1599836049199</v>
      </c>
      <c r="K64" s="82">
        <v>6838.6705737601496</v>
      </c>
      <c r="L64" s="82">
        <v>7671.444745928201</v>
      </c>
      <c r="M64" s="82">
        <v>7713.8622025831392</v>
      </c>
      <c r="N64" s="82">
        <v>7371.149261282093</v>
      </c>
      <c r="O64" s="82">
        <v>8539.0205439102265</v>
      </c>
      <c r="P64" s="82">
        <v>8863.2893047534963</v>
      </c>
      <c r="Q64" s="82">
        <v>11596.534201822584</v>
      </c>
      <c r="R64" s="82">
        <v>14891.095616474398</v>
      </c>
    </row>
    <row r="65" spans="1:18" ht="11.25" customHeight="1" x14ac:dyDescent="0.25">
      <c r="A65" s="72" t="s">
        <v>350</v>
      </c>
      <c r="B65" s="73" t="s">
        <v>83</v>
      </c>
      <c r="C65" s="83">
        <v>2753.8529733945416</v>
      </c>
      <c r="D65" s="83">
        <v>3132.6487366141273</v>
      </c>
      <c r="E65" s="83">
        <v>3167.9302350561611</v>
      </c>
      <c r="F65" s="83">
        <v>3837.4093416817327</v>
      </c>
      <c r="G65" s="83">
        <v>4209.5807976470351</v>
      </c>
      <c r="H65" s="83">
        <v>4724.7289582328813</v>
      </c>
      <c r="I65" s="83">
        <v>4683.5887517731326</v>
      </c>
      <c r="J65" s="83">
        <v>5098.7763751701741</v>
      </c>
      <c r="K65" s="83">
        <v>4499.806415181567</v>
      </c>
      <c r="L65" s="83">
        <v>4820.2619378942481</v>
      </c>
      <c r="M65" s="83">
        <v>4683.0818664713133</v>
      </c>
      <c r="N65" s="83">
        <v>4328.1269557876803</v>
      </c>
      <c r="O65" s="83">
        <v>5052.2046848764803</v>
      </c>
      <c r="P65" s="83">
        <v>4996.6323630329998</v>
      </c>
      <c r="Q65" s="83">
        <v>7647.3768823990222</v>
      </c>
      <c r="R65" s="83">
        <v>10797.560887580641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323.86545863232936</v>
      </c>
      <c r="D67" s="83">
        <v>356.71036040142531</v>
      </c>
      <c r="E67" s="83">
        <v>362.77632866976506</v>
      </c>
      <c r="F67" s="83">
        <v>640.84117922753614</v>
      </c>
      <c r="G67" s="83">
        <v>723.88266699500571</v>
      </c>
      <c r="H67" s="83">
        <v>721.58926248718137</v>
      </c>
      <c r="I67" s="83">
        <v>886.90959099427346</v>
      </c>
      <c r="J67" s="83">
        <v>1074.6168877006662</v>
      </c>
      <c r="K67" s="83">
        <v>1054.1143938145881</v>
      </c>
      <c r="L67" s="83">
        <v>1259.192395727327</v>
      </c>
      <c r="M67" s="83">
        <v>1502.6707318346223</v>
      </c>
      <c r="N67" s="83">
        <v>1745.1839163205666</v>
      </c>
      <c r="O67" s="83">
        <v>2143.2575320173551</v>
      </c>
      <c r="P67" s="83">
        <v>2575.9805711164199</v>
      </c>
      <c r="Q67" s="83">
        <v>2642.1122736825387</v>
      </c>
      <c r="R67" s="83">
        <v>2821.2404973447851</v>
      </c>
    </row>
    <row r="68" spans="1:18" ht="11.25" customHeight="1" x14ac:dyDescent="0.25">
      <c r="A68" s="72" t="s">
        <v>86</v>
      </c>
      <c r="B68" s="73" t="s">
        <v>87</v>
      </c>
      <c r="C68" s="83">
        <v>898.62919586134899</v>
      </c>
      <c r="D68" s="83">
        <v>1033.7598504552141</v>
      </c>
      <c r="E68" s="83">
        <v>1179.6676259392948</v>
      </c>
      <c r="F68" s="83">
        <v>1343.0927261864774</v>
      </c>
      <c r="G68" s="83">
        <v>1440.9050563876283</v>
      </c>
      <c r="H68" s="83">
        <v>711.55476174829971</v>
      </c>
      <c r="I68" s="83">
        <v>699.28512632653951</v>
      </c>
      <c r="J68" s="83">
        <v>765.54949245254295</v>
      </c>
      <c r="K68" s="83">
        <v>852.84098304551298</v>
      </c>
      <c r="L68" s="83">
        <v>934.16976855908968</v>
      </c>
      <c r="M68" s="83">
        <v>924.6179525943503</v>
      </c>
      <c r="N68" s="83">
        <v>860.30124748539447</v>
      </c>
      <c r="O68" s="83">
        <v>892.78558033306513</v>
      </c>
      <c r="P68" s="83">
        <v>867.0953006524993</v>
      </c>
      <c r="Q68" s="83">
        <v>867.3604523075428</v>
      </c>
      <c r="R68" s="83">
        <v>847.15102908257154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0.85842533775448016</v>
      </c>
      <c r="G69" s="83">
        <v>57.591938188298052</v>
      </c>
      <c r="H69" s="83">
        <v>130.51556127187465</v>
      </c>
      <c r="I69" s="83">
        <v>269.60393674068757</v>
      </c>
      <c r="J69" s="83">
        <v>368.21722828153622</v>
      </c>
      <c r="K69" s="83">
        <v>431.90878171848163</v>
      </c>
      <c r="L69" s="83">
        <v>657.82064374753588</v>
      </c>
      <c r="M69" s="83">
        <v>603.49165168285208</v>
      </c>
      <c r="N69" s="83">
        <v>437.53714168845175</v>
      </c>
      <c r="O69" s="83">
        <v>450.77274668332745</v>
      </c>
      <c r="P69" s="83">
        <v>423.58106995157692</v>
      </c>
      <c r="Q69" s="83">
        <v>439.6845934334799</v>
      </c>
      <c r="R69" s="83">
        <v>425.1432024664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1.6028362759594743</v>
      </c>
      <c r="Q70" s="84">
        <v>1.5496099325061197</v>
      </c>
      <c r="R70" s="84">
        <v>1.4732616911949521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44.790671434453749</v>
      </c>
      <c r="H71" s="84">
        <v>114.18089319504259</v>
      </c>
      <c r="I71" s="84">
        <v>156.44702554144891</v>
      </c>
      <c r="J71" s="84">
        <v>230.35709254326531</v>
      </c>
      <c r="K71" s="84">
        <v>269.17286675791701</v>
      </c>
      <c r="L71" s="84">
        <v>377.12730272669404</v>
      </c>
      <c r="M71" s="84">
        <v>359.10745316584769</v>
      </c>
      <c r="N71" s="84">
        <v>360.5903661934716</v>
      </c>
      <c r="O71" s="84">
        <v>399.52468964645556</v>
      </c>
      <c r="P71" s="84">
        <v>374.27595817402471</v>
      </c>
      <c r="Q71" s="84">
        <v>375.49868597444345</v>
      </c>
      <c r="R71" s="84">
        <v>357.20037635347688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0.85842533775448016</v>
      </c>
      <c r="G73" s="84">
        <v>12.801266753844303</v>
      </c>
      <c r="H73" s="84">
        <v>16.334668076832067</v>
      </c>
      <c r="I73" s="84">
        <v>113.15691119923864</v>
      </c>
      <c r="J73" s="84">
        <v>137.86013573827088</v>
      </c>
      <c r="K73" s="84">
        <v>162.73591496056463</v>
      </c>
      <c r="L73" s="84">
        <v>280.69334102084184</v>
      </c>
      <c r="M73" s="84">
        <v>244.38419851700436</v>
      </c>
      <c r="N73" s="84">
        <v>76.946775494980173</v>
      </c>
      <c r="O73" s="84">
        <v>51.248057036871906</v>
      </c>
      <c r="P73" s="84">
        <v>47.702275501592759</v>
      </c>
      <c r="Q73" s="84">
        <v>62.636297526530342</v>
      </c>
      <c r="R73" s="84">
        <v>66.469564421728123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251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8.3775104734866126</v>
      </c>
      <c r="D2" s="79">
        <v>10.448002256617553</v>
      </c>
      <c r="E2" s="79">
        <v>13.360870655084186</v>
      </c>
      <c r="F2" s="79">
        <v>15.058833684986769</v>
      </c>
      <c r="G2" s="79">
        <v>17.212909261135508</v>
      </c>
      <c r="H2" s="79">
        <v>19.533514771294808</v>
      </c>
      <c r="I2" s="79">
        <v>24.315118262414707</v>
      </c>
      <c r="J2" s="79">
        <v>33.635493820751776</v>
      </c>
      <c r="K2" s="79">
        <v>39.825206766100344</v>
      </c>
      <c r="L2" s="79">
        <v>47.849915908895674</v>
      </c>
      <c r="M2" s="79">
        <v>58.110249196264668</v>
      </c>
      <c r="N2" s="79">
        <v>70.580570377969863</v>
      </c>
      <c r="O2" s="79">
        <v>95.567352594096391</v>
      </c>
      <c r="P2" s="79">
        <v>135.79754732592511</v>
      </c>
      <c r="Q2" s="79">
        <v>213.36344285264786</v>
      </c>
      <c r="R2" s="79">
        <v>292.86042874264001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8.3775104734866126</v>
      </c>
      <c r="D52" s="80">
        <v>10.448002256617553</v>
      </c>
      <c r="E52" s="80">
        <v>13.360870655084186</v>
      </c>
      <c r="F52" s="80">
        <v>15.058833684986769</v>
      </c>
      <c r="G52" s="80">
        <v>17.212909261135508</v>
      </c>
      <c r="H52" s="80">
        <v>19.533514771294808</v>
      </c>
      <c r="I52" s="80">
        <v>24.315118262414707</v>
      </c>
      <c r="J52" s="80">
        <v>33.635493820751776</v>
      </c>
      <c r="K52" s="80">
        <v>39.825206766100344</v>
      </c>
      <c r="L52" s="80">
        <v>47.849915908895674</v>
      </c>
      <c r="M52" s="80">
        <v>58.110249196264668</v>
      </c>
      <c r="N52" s="80">
        <v>70.580570377969863</v>
      </c>
      <c r="O52" s="80">
        <v>95.567352594096391</v>
      </c>
      <c r="P52" s="80">
        <v>135.79754732592511</v>
      </c>
      <c r="Q52" s="80">
        <v>213.36344285264786</v>
      </c>
      <c r="R52" s="80">
        <v>292.86042874264001</v>
      </c>
    </row>
    <row r="53" spans="1:18" ht="11.25" customHeight="1" x14ac:dyDescent="0.25">
      <c r="A53" s="56" t="s">
        <v>74</v>
      </c>
      <c r="B53" s="57" t="s">
        <v>75</v>
      </c>
      <c r="C53" s="3">
        <v>8.2484562949091362</v>
      </c>
      <c r="D53" s="3">
        <v>10.431088233149254</v>
      </c>
      <c r="E53" s="3">
        <v>13.348223948828188</v>
      </c>
      <c r="F53" s="3">
        <v>15.019167966380326</v>
      </c>
      <c r="G53" s="3">
        <v>17.174432031739638</v>
      </c>
      <c r="H53" s="3">
        <v>19.504300395490123</v>
      </c>
      <c r="I53" s="3">
        <v>24.302629835230476</v>
      </c>
      <c r="J53" s="3">
        <v>33.596380949468376</v>
      </c>
      <c r="K53" s="3">
        <v>39.772774625714405</v>
      </c>
      <c r="L53" s="3">
        <v>47.801697294370122</v>
      </c>
      <c r="M53" s="3">
        <v>58.03694995846628</v>
      </c>
      <c r="N53" s="3">
        <v>70.571896709133043</v>
      </c>
      <c r="O53" s="3">
        <v>95.56146077227919</v>
      </c>
      <c r="P53" s="3">
        <v>135.79385202686493</v>
      </c>
      <c r="Q53" s="3">
        <v>213.35973483709259</v>
      </c>
      <c r="R53" s="3">
        <v>292.85797010750281</v>
      </c>
    </row>
    <row r="54" spans="1:18" ht="11.25" customHeight="1" x14ac:dyDescent="0.25">
      <c r="A54" s="56" t="s">
        <v>152</v>
      </c>
      <c r="B54" s="57" t="s">
        <v>153</v>
      </c>
      <c r="C54" s="3">
        <v>0.12905417857747675</v>
      </c>
      <c r="D54" s="3">
        <v>1.6914023468298331E-2</v>
      </c>
      <c r="E54" s="3">
        <v>1.2646706255998367E-2</v>
      </c>
      <c r="F54" s="3">
        <v>3.9665718606443405E-2</v>
      </c>
      <c r="G54" s="3">
        <v>3.8477229395868007E-2</v>
      </c>
      <c r="H54" s="3">
        <v>2.9214375804683983E-2</v>
      </c>
      <c r="I54" s="3">
        <v>1.248842718422948E-2</v>
      </c>
      <c r="J54" s="3">
        <v>3.9112871283398951E-2</v>
      </c>
      <c r="K54" s="3">
        <v>5.2432140385937603E-2</v>
      </c>
      <c r="L54" s="3">
        <v>4.8218614525553212E-2</v>
      </c>
      <c r="M54" s="3">
        <v>7.3299237798387942E-2</v>
      </c>
      <c r="N54" s="3">
        <v>8.6736688368212814E-3</v>
      </c>
      <c r="O54" s="3">
        <v>5.8918218172057269E-3</v>
      </c>
      <c r="P54" s="3">
        <v>3.6952990601825096E-3</v>
      </c>
      <c r="Q54" s="3">
        <v>3.7080155552853492E-3</v>
      </c>
      <c r="R54" s="3">
        <v>2.4586351372225946E-3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4.2101906561113754E-6</v>
      </c>
      <c r="N55" s="2">
        <v>5.1301185174465494E-6</v>
      </c>
      <c r="O55" s="2">
        <v>5.9527389432804603E-6</v>
      </c>
      <c r="P55" s="2">
        <v>0</v>
      </c>
      <c r="Q55" s="2">
        <v>1.1560080849217454E-5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0.12905417857747675</v>
      </c>
      <c r="D57" s="2">
        <v>1.6914023468298331E-2</v>
      </c>
      <c r="E57" s="2">
        <v>1.2646706255998367E-2</v>
      </c>
      <c r="F57" s="2">
        <v>3.9665718606443405E-2</v>
      </c>
      <c r="G57" s="2">
        <v>3.8477229395868007E-2</v>
      </c>
      <c r="H57" s="2">
        <v>2.9214375804683983E-2</v>
      </c>
      <c r="I57" s="2">
        <v>1.248842718422948E-2</v>
      </c>
      <c r="J57" s="2">
        <v>3.9112871283398951E-2</v>
      </c>
      <c r="K57" s="2">
        <v>5.2432140385937603E-2</v>
      </c>
      <c r="L57" s="2">
        <v>4.8218614525553212E-2</v>
      </c>
      <c r="M57" s="2">
        <v>7.3295027607731836E-2</v>
      </c>
      <c r="N57" s="2">
        <v>8.6685387183038348E-3</v>
      </c>
      <c r="O57" s="2">
        <v>5.8858690782624462E-3</v>
      </c>
      <c r="P57" s="2">
        <v>3.6952990601825096E-3</v>
      </c>
      <c r="Q57" s="2">
        <v>3.6964554744361318E-3</v>
      </c>
      <c r="R57" s="2">
        <v>2.4586351372225946E-3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8.0166811452216838E-2</v>
      </c>
      <c r="D64" s="82">
        <v>9.4511690325051564E-2</v>
      </c>
      <c r="E64" s="82">
        <v>0.14293724398117216</v>
      </c>
      <c r="F64" s="82">
        <v>0.1773912454141669</v>
      </c>
      <c r="G64" s="82">
        <v>0.1828552846727417</v>
      </c>
      <c r="H64" s="82">
        <v>0.13618916633802031</v>
      </c>
      <c r="I64" s="82">
        <v>0.18352571892035</v>
      </c>
      <c r="J64" s="82">
        <v>0.29880619161485206</v>
      </c>
      <c r="K64" s="82">
        <v>0.23584505011997275</v>
      </c>
      <c r="L64" s="82">
        <v>0.30258666734333123</v>
      </c>
      <c r="M64" s="82">
        <v>0.37168542923492603</v>
      </c>
      <c r="N64" s="82">
        <v>0.80920103257906428</v>
      </c>
      <c r="O64" s="82">
        <v>1.1865086491289401</v>
      </c>
      <c r="P64" s="82">
        <v>1.896831255499708</v>
      </c>
      <c r="Q64" s="82">
        <v>3.0781074164550728</v>
      </c>
      <c r="R64" s="82">
        <v>3.8426491034862331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8.0166811452216838E-2</v>
      </c>
      <c r="D67" s="83">
        <v>9.4511690325051564E-2</v>
      </c>
      <c r="E67" s="83">
        <v>0.14293724398117216</v>
      </c>
      <c r="F67" s="83">
        <v>0.1773912454141669</v>
      </c>
      <c r="G67" s="83">
        <v>0.1828552846727417</v>
      </c>
      <c r="H67" s="83">
        <v>0.13618916633802031</v>
      </c>
      <c r="I67" s="83">
        <v>0.18352571892035</v>
      </c>
      <c r="J67" s="83">
        <v>0.29880619161485206</v>
      </c>
      <c r="K67" s="83">
        <v>0.23584505011997275</v>
      </c>
      <c r="L67" s="83">
        <v>0.30258666734333123</v>
      </c>
      <c r="M67" s="83">
        <v>0.37168542923492603</v>
      </c>
      <c r="N67" s="83">
        <v>0.80920103257906428</v>
      </c>
      <c r="O67" s="83">
        <v>1.1865086491289401</v>
      </c>
      <c r="P67" s="83">
        <v>1.896831255499708</v>
      </c>
      <c r="Q67" s="83">
        <v>3.0781074164550728</v>
      </c>
      <c r="R67" s="83">
        <v>3.8426491034862331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250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19475.920925555667</v>
      </c>
      <c r="D2" s="79">
        <v>20071.820336855395</v>
      </c>
      <c r="E2" s="79">
        <v>20429.669639363939</v>
      </c>
      <c r="F2" s="79">
        <v>20576.023848025947</v>
      </c>
      <c r="G2" s="79">
        <v>20622.700515320881</v>
      </c>
      <c r="H2" s="79">
        <v>20644.078406250523</v>
      </c>
      <c r="I2" s="79">
        <v>20930.062394061177</v>
      </c>
      <c r="J2" s="79">
        <v>20611.553159318057</v>
      </c>
      <c r="K2" s="79">
        <v>20564.105204475934</v>
      </c>
      <c r="L2" s="79">
        <v>20485.780712681051</v>
      </c>
      <c r="M2" s="79">
        <v>20323.531014754939</v>
      </c>
      <c r="N2" s="79">
        <v>20325.961558053787</v>
      </c>
      <c r="O2" s="79">
        <v>20356.321548337506</v>
      </c>
      <c r="P2" s="79">
        <v>20365.937561663835</v>
      </c>
      <c r="Q2" s="79">
        <v>21150.422619828507</v>
      </c>
      <c r="R2" s="79">
        <v>21364.21386929298</v>
      </c>
    </row>
    <row r="3" spans="1:18" ht="11.25" customHeight="1" x14ac:dyDescent="0.25">
      <c r="A3" s="53" t="s">
        <v>2</v>
      </c>
      <c r="B3" s="54" t="s">
        <v>3</v>
      </c>
      <c r="C3" s="80">
        <v>71.362445172382166</v>
      </c>
      <c r="D3" s="80">
        <v>109.15022011298316</v>
      </c>
      <c r="E3" s="80">
        <v>138.61865211111561</v>
      </c>
      <c r="F3" s="80">
        <v>136.99699930664062</v>
      </c>
      <c r="G3" s="80">
        <v>136.57222165653869</v>
      </c>
      <c r="H3" s="80">
        <v>124.15214058037478</v>
      </c>
      <c r="I3" s="80">
        <v>119.29670075632863</v>
      </c>
      <c r="J3" s="80">
        <v>157.17614262954604</v>
      </c>
      <c r="K3" s="80">
        <v>167.65965125446732</v>
      </c>
      <c r="L3" s="80">
        <v>177.09889896490463</v>
      </c>
      <c r="M3" s="80">
        <v>184.85195231544935</v>
      </c>
      <c r="N3" s="80">
        <v>188.84914209364405</v>
      </c>
      <c r="O3" s="80">
        <v>191.15050641717463</v>
      </c>
      <c r="P3" s="80">
        <v>196.35262473857162</v>
      </c>
      <c r="Q3" s="80">
        <v>200.36509553164501</v>
      </c>
      <c r="R3" s="80">
        <v>207.56986772190029</v>
      </c>
    </row>
    <row r="4" spans="1:18" ht="11.25" customHeight="1" x14ac:dyDescent="0.25">
      <c r="A4" s="56" t="s">
        <v>125</v>
      </c>
      <c r="B4" s="57" t="s">
        <v>126</v>
      </c>
      <c r="C4" s="3">
        <v>55.17462700031065</v>
      </c>
      <c r="D4" s="3">
        <v>107.20896901048953</v>
      </c>
      <c r="E4" s="3">
        <v>116.32054132434968</v>
      </c>
      <c r="F4" s="3">
        <v>134.01710179956683</v>
      </c>
      <c r="G4" s="3">
        <v>129.38250030028294</v>
      </c>
      <c r="H4" s="3">
        <v>120.23194509754123</v>
      </c>
      <c r="I4" s="3">
        <v>112.74524500654324</v>
      </c>
      <c r="J4" s="3">
        <v>151.29644245132104</v>
      </c>
      <c r="K4" s="3">
        <v>162.52601961872645</v>
      </c>
      <c r="L4" s="3">
        <v>175.77324833705561</v>
      </c>
      <c r="M4" s="3">
        <v>177.85672051435262</v>
      </c>
      <c r="N4" s="3">
        <v>185.30085472112884</v>
      </c>
      <c r="O4" s="3">
        <v>187.52641403615704</v>
      </c>
      <c r="P4" s="3">
        <v>192.72773363351277</v>
      </c>
      <c r="Q4" s="3">
        <v>192.01380077852656</v>
      </c>
      <c r="R4" s="3">
        <v>198.82672008049983</v>
      </c>
    </row>
    <row r="5" spans="1:18" ht="11.25" customHeight="1" x14ac:dyDescent="0.25">
      <c r="A5" s="59" t="s">
        <v>127</v>
      </c>
      <c r="B5" s="60" t="s">
        <v>128</v>
      </c>
      <c r="C5" s="2">
        <v>28.1853361273517</v>
      </c>
      <c r="D5" s="2">
        <v>78.198209394783191</v>
      </c>
      <c r="E5" s="2">
        <v>81.430175168897833</v>
      </c>
      <c r="F5" s="2">
        <v>85.212533320724262</v>
      </c>
      <c r="G5" s="2">
        <v>97.418221350549729</v>
      </c>
      <c r="H5" s="2">
        <v>106.12756386550215</v>
      </c>
      <c r="I5" s="2">
        <v>100.1521205073405</v>
      </c>
      <c r="J5" s="2">
        <v>136.01784979988415</v>
      </c>
      <c r="K5" s="2">
        <v>151.09106766929824</v>
      </c>
      <c r="L5" s="2">
        <v>157.26465563547592</v>
      </c>
      <c r="M5" s="2">
        <v>167.0569155635433</v>
      </c>
      <c r="N5" s="2">
        <v>160.27272361296616</v>
      </c>
      <c r="O5" s="2">
        <v>178.94998858631439</v>
      </c>
      <c r="P5" s="2">
        <v>184.65877591134858</v>
      </c>
      <c r="Q5" s="2">
        <v>185.84225795573047</v>
      </c>
      <c r="R5" s="2">
        <v>176.16485841916611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5.2350721490760727E-2</v>
      </c>
      <c r="D7" s="1">
        <v>0.13894035986191849</v>
      </c>
      <c r="E7" s="1">
        <v>0.21869852911301646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0.24554106092684516</v>
      </c>
      <c r="L7" s="1">
        <v>0.23591535447769715</v>
      </c>
      <c r="M7" s="1">
        <v>0.10991238266072656</v>
      </c>
      <c r="N7" s="1">
        <v>0.12634937761788209</v>
      </c>
      <c r="O7" s="1">
        <v>0.12726555530599534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28.132985405860939</v>
      </c>
      <c r="D8" s="1">
        <v>78.059269034921272</v>
      </c>
      <c r="E8" s="1">
        <v>81.21147663978482</v>
      </c>
      <c r="F8" s="1">
        <v>85.212533320724262</v>
      </c>
      <c r="G8" s="1">
        <v>97.418221350549729</v>
      </c>
      <c r="H8" s="1">
        <v>106.12756386550215</v>
      </c>
      <c r="I8" s="1">
        <v>100.1521205073405</v>
      </c>
      <c r="J8" s="1">
        <v>136.01784979988415</v>
      </c>
      <c r="K8" s="1">
        <v>150.84552660837139</v>
      </c>
      <c r="L8" s="1">
        <v>157.02874028099822</v>
      </c>
      <c r="M8" s="1">
        <v>166.94700318088258</v>
      </c>
      <c r="N8" s="1">
        <v>160.14637423534828</v>
      </c>
      <c r="O8" s="1">
        <v>178.82272303100839</v>
      </c>
      <c r="P8" s="1">
        <v>184.65877591134858</v>
      </c>
      <c r="Q8" s="1">
        <v>185.84225795573047</v>
      </c>
      <c r="R8" s="1">
        <v>176.16485841916611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1.4445062439381076</v>
      </c>
      <c r="I10" s="2">
        <v>1.2786397431225451</v>
      </c>
      <c r="J10" s="2">
        <v>0.67573377028537729</v>
      </c>
      <c r="K10" s="2">
        <v>1.1370046832310006</v>
      </c>
      <c r="L10" s="2">
        <v>0.52675504809150808</v>
      </c>
      <c r="M10" s="2">
        <v>0.90246186230133585</v>
      </c>
      <c r="N10" s="2">
        <v>1.0793168054499036</v>
      </c>
      <c r="O10" s="2">
        <v>3.5276632540350161</v>
      </c>
      <c r="P10" s="2">
        <v>2.1018917012365086</v>
      </c>
      <c r="Q10" s="2">
        <v>2.5639496321372963</v>
      </c>
      <c r="R10" s="2">
        <v>2.4025802827488221</v>
      </c>
    </row>
    <row r="11" spans="1:18" ht="11.25" customHeight="1" x14ac:dyDescent="0.25">
      <c r="A11" s="59" t="s">
        <v>129</v>
      </c>
      <c r="B11" s="60" t="s">
        <v>130</v>
      </c>
      <c r="C11" s="2">
        <v>26.98929087295895</v>
      </c>
      <c r="D11" s="2">
        <v>29.010759615706338</v>
      </c>
      <c r="E11" s="2">
        <v>34.890366155451851</v>
      </c>
      <c r="F11" s="2">
        <v>48.804568478842569</v>
      </c>
      <c r="G11" s="2">
        <v>31.96427894973321</v>
      </c>
      <c r="H11" s="2">
        <v>12.659874988100963</v>
      </c>
      <c r="I11" s="2">
        <v>11.314484756080207</v>
      </c>
      <c r="J11" s="2">
        <v>14.60285888115151</v>
      </c>
      <c r="K11" s="2">
        <v>10.297947266197223</v>
      </c>
      <c r="L11" s="2">
        <v>17.981837653488192</v>
      </c>
      <c r="M11" s="2">
        <v>9.8973430885079985</v>
      </c>
      <c r="N11" s="2">
        <v>23.948814302712787</v>
      </c>
      <c r="O11" s="2">
        <v>5.0487621958076296</v>
      </c>
      <c r="P11" s="2">
        <v>5.9670660209276791</v>
      </c>
      <c r="Q11" s="2">
        <v>3.6075931906587808</v>
      </c>
      <c r="R11" s="2">
        <v>20.25928137858488</v>
      </c>
    </row>
    <row r="12" spans="1:18" ht="11.25" customHeight="1" x14ac:dyDescent="0.25">
      <c r="A12" s="61" t="s">
        <v>14</v>
      </c>
      <c r="B12" s="62" t="s">
        <v>15</v>
      </c>
      <c r="C12" s="1">
        <v>26.98929087295895</v>
      </c>
      <c r="D12" s="1">
        <v>29.010759615706338</v>
      </c>
      <c r="E12" s="1">
        <v>34.890366155451851</v>
      </c>
      <c r="F12" s="1">
        <v>48.804568478842569</v>
      </c>
      <c r="G12" s="1">
        <v>31.96427894973321</v>
      </c>
      <c r="H12" s="1">
        <v>12.659874988100963</v>
      </c>
      <c r="I12" s="1">
        <v>11.314484756080207</v>
      </c>
      <c r="J12" s="1">
        <v>14.60285888115151</v>
      </c>
      <c r="K12" s="1">
        <v>10.297947266197223</v>
      </c>
      <c r="L12" s="1">
        <v>17.981837653488192</v>
      </c>
      <c r="M12" s="1">
        <v>9.8973430885079985</v>
      </c>
      <c r="N12" s="1">
        <v>23.948814302712787</v>
      </c>
      <c r="O12" s="1">
        <v>5.0487621958076296</v>
      </c>
      <c r="P12" s="1">
        <v>5.9670660209276791</v>
      </c>
      <c r="Q12" s="1">
        <v>3.6075931906587808</v>
      </c>
      <c r="R12" s="1">
        <v>20.25928137858488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16.187818172071516</v>
      </c>
      <c r="D15" s="3">
        <v>1.9412511024936365</v>
      </c>
      <c r="E15" s="3">
        <v>22.298110786765925</v>
      </c>
      <c r="F15" s="3">
        <v>2.9798975070737774</v>
      </c>
      <c r="G15" s="3">
        <v>7.1897213562557454</v>
      </c>
      <c r="H15" s="3">
        <v>3.9201954828335488</v>
      </c>
      <c r="I15" s="3">
        <v>6.5514557497853909</v>
      </c>
      <c r="J15" s="3">
        <v>5.8797001782249989</v>
      </c>
      <c r="K15" s="3">
        <v>5.1336316357408771</v>
      </c>
      <c r="L15" s="3">
        <v>1.3256506278490257</v>
      </c>
      <c r="M15" s="3">
        <v>6.995231801096728</v>
      </c>
      <c r="N15" s="3">
        <v>3.548287372515214</v>
      </c>
      <c r="O15" s="3">
        <v>3.6240923810176033</v>
      </c>
      <c r="P15" s="3">
        <v>3.6248911050588433</v>
      </c>
      <c r="Q15" s="3">
        <v>8.3512947531184381</v>
      </c>
      <c r="R15" s="3">
        <v>8.7431476414004745</v>
      </c>
    </row>
    <row r="16" spans="1:18" ht="11.25" customHeight="1" x14ac:dyDescent="0.25">
      <c r="A16" s="59" t="s">
        <v>20</v>
      </c>
      <c r="B16" s="60" t="s">
        <v>21</v>
      </c>
      <c r="C16" s="2">
        <v>15.273548460288962</v>
      </c>
      <c r="D16" s="2">
        <v>1.9412511024936365</v>
      </c>
      <c r="E16" s="2">
        <v>22.217609895314734</v>
      </c>
      <c r="F16" s="2">
        <v>2.9798975070737774</v>
      </c>
      <c r="G16" s="2">
        <v>6.7809596757409434</v>
      </c>
      <c r="H16" s="2">
        <v>3.9201954828335488</v>
      </c>
      <c r="I16" s="2">
        <v>6.5514557497853909</v>
      </c>
      <c r="J16" s="2">
        <v>5.8797001782249989</v>
      </c>
      <c r="K16" s="2">
        <v>5.1336316357408771</v>
      </c>
      <c r="L16" s="2">
        <v>1.3256506278490257</v>
      </c>
      <c r="M16" s="2">
        <v>6.995231801096728</v>
      </c>
      <c r="N16" s="2">
        <v>3.548287372515214</v>
      </c>
      <c r="O16" s="2">
        <v>3.6240923810176033</v>
      </c>
      <c r="P16" s="2">
        <v>3.6248911050588433</v>
      </c>
      <c r="Q16" s="2">
        <v>8.3512947531184381</v>
      </c>
      <c r="R16" s="2">
        <v>8.7431476414004745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0.91426971178255478</v>
      </c>
      <c r="D18" s="2">
        <v>0</v>
      </c>
      <c r="E18" s="2">
        <v>8.0500891451189202E-2</v>
      </c>
      <c r="F18" s="2">
        <v>0</v>
      </c>
      <c r="G18" s="2">
        <v>0.40876168051480244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9385.335388962274</v>
      </c>
      <c r="D21" s="80">
        <v>9602.3133055598555</v>
      </c>
      <c r="E21" s="80">
        <v>9713.8289087515677</v>
      </c>
      <c r="F21" s="80">
        <v>9650.1844351127893</v>
      </c>
      <c r="G21" s="80">
        <v>9442.1995466946555</v>
      </c>
      <c r="H21" s="80">
        <v>9301.6025851844151</v>
      </c>
      <c r="I21" s="80">
        <v>9096.0878015245871</v>
      </c>
      <c r="J21" s="80">
        <v>8785.6735671734496</v>
      </c>
      <c r="K21" s="80">
        <v>8646.0919943345652</v>
      </c>
      <c r="L21" s="80">
        <v>8369.1809715362087</v>
      </c>
      <c r="M21" s="80">
        <v>8087.1561402521829</v>
      </c>
      <c r="N21" s="80">
        <v>8031.5159515503501</v>
      </c>
      <c r="O21" s="80">
        <v>7900.7858653130925</v>
      </c>
      <c r="P21" s="80">
        <v>7727.7092944953465</v>
      </c>
      <c r="Q21" s="80">
        <v>7850.3370725226796</v>
      </c>
      <c r="R21" s="80">
        <v>7673.9252382505165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9385.335388962274</v>
      </c>
      <c r="D30" s="3">
        <v>9602.3133055598555</v>
      </c>
      <c r="E30" s="3">
        <v>9713.8289087515677</v>
      </c>
      <c r="F30" s="3">
        <v>9650.1844351127893</v>
      </c>
      <c r="G30" s="3">
        <v>9442.1995466946555</v>
      </c>
      <c r="H30" s="3">
        <v>9301.6025851844151</v>
      </c>
      <c r="I30" s="3">
        <v>9096.0878015245871</v>
      </c>
      <c r="J30" s="3">
        <v>8785.6735671734496</v>
      </c>
      <c r="K30" s="3">
        <v>8646.0919943345652</v>
      </c>
      <c r="L30" s="3">
        <v>8369.1809715362087</v>
      </c>
      <c r="M30" s="3">
        <v>8087.1561402521829</v>
      </c>
      <c r="N30" s="3">
        <v>8031.5159515503501</v>
      </c>
      <c r="O30" s="3">
        <v>7900.7858653130925</v>
      </c>
      <c r="P30" s="3">
        <v>7727.7092944953465</v>
      </c>
      <c r="Q30" s="3">
        <v>7850.3370725226796</v>
      </c>
      <c r="R30" s="3">
        <v>7673.9252382505165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948.3763222336554</v>
      </c>
      <c r="D34" s="2">
        <v>1013.9414915932375</v>
      </c>
      <c r="E34" s="2">
        <v>1087.8570240302076</v>
      </c>
      <c r="F34" s="2">
        <v>1221.8455763348388</v>
      </c>
      <c r="G34" s="2">
        <v>1250.760979789764</v>
      </c>
      <c r="H34" s="2">
        <v>1272.019614134631</v>
      </c>
      <c r="I34" s="2">
        <v>1328.7687020110059</v>
      </c>
      <c r="J34" s="2">
        <v>1274.9312396974306</v>
      </c>
      <c r="K34" s="2">
        <v>1240.1914443122878</v>
      </c>
      <c r="L34" s="2">
        <v>1167.9136339007182</v>
      </c>
      <c r="M34" s="2">
        <v>1105.0370178661699</v>
      </c>
      <c r="N34" s="2">
        <v>1064.413119593959</v>
      </c>
      <c r="O34" s="2">
        <v>1053.7712703479597</v>
      </c>
      <c r="P34" s="2">
        <v>909.97273250995954</v>
      </c>
      <c r="Q34" s="2">
        <v>1114.5812583747077</v>
      </c>
      <c r="R34" s="2">
        <v>1051.0504872092288</v>
      </c>
    </row>
    <row r="35" spans="1:18" ht="11.25" customHeight="1" x14ac:dyDescent="0.25">
      <c r="A35" s="59" t="s">
        <v>145</v>
      </c>
      <c r="B35" s="60" t="s">
        <v>146</v>
      </c>
      <c r="C35" s="2">
        <v>61.85392079967751</v>
      </c>
      <c r="D35" s="2">
        <v>62.972021162941317</v>
      </c>
      <c r="E35" s="2">
        <v>66.143199104114231</v>
      </c>
      <c r="F35" s="2">
        <v>71.088412893427105</v>
      </c>
      <c r="G35" s="2">
        <v>67.135508160156789</v>
      </c>
      <c r="H35" s="2">
        <v>80.559419546716981</v>
      </c>
      <c r="I35" s="2">
        <v>67.33209785854018</v>
      </c>
      <c r="J35" s="2">
        <v>84.975132806682765</v>
      </c>
      <c r="K35" s="2">
        <v>64.192051962720981</v>
      </c>
      <c r="L35" s="2">
        <v>66.289805504024983</v>
      </c>
      <c r="M35" s="2">
        <v>65.428122865736796</v>
      </c>
      <c r="N35" s="2">
        <v>79.085077116416088</v>
      </c>
      <c r="O35" s="2">
        <v>144.96531808001401</v>
      </c>
      <c r="P35" s="2">
        <v>86.688192358574128</v>
      </c>
      <c r="Q35" s="2">
        <v>94.740589733815156</v>
      </c>
      <c r="R35" s="2">
        <v>83.698418967780398</v>
      </c>
    </row>
    <row r="36" spans="1:18" ht="11.25" customHeight="1" x14ac:dyDescent="0.25">
      <c r="A36" s="66" t="s">
        <v>45</v>
      </c>
      <c r="B36" s="62" t="s">
        <v>46</v>
      </c>
      <c r="C36" s="1">
        <v>61.85392079967751</v>
      </c>
      <c r="D36" s="1">
        <v>62.972021162941317</v>
      </c>
      <c r="E36" s="1">
        <v>66.143199104114231</v>
      </c>
      <c r="F36" s="1">
        <v>71.088412893427105</v>
      </c>
      <c r="G36" s="1">
        <v>67.135508160156789</v>
      </c>
      <c r="H36" s="1">
        <v>80.559419546716981</v>
      </c>
      <c r="I36" s="1">
        <v>67.33209785854018</v>
      </c>
      <c r="J36" s="1">
        <v>84.975132806682765</v>
      </c>
      <c r="K36" s="1">
        <v>64.192051962720981</v>
      </c>
      <c r="L36" s="1">
        <v>66.289805504024983</v>
      </c>
      <c r="M36" s="1">
        <v>65.428122865736796</v>
      </c>
      <c r="N36" s="1">
        <v>79.085077116416088</v>
      </c>
      <c r="O36" s="1">
        <v>144.96531808001401</v>
      </c>
      <c r="P36" s="1">
        <v>86.688192358574128</v>
      </c>
      <c r="Q36" s="1">
        <v>94.740589733815156</v>
      </c>
      <c r="R36" s="1">
        <v>83.698418967780398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344.49256861454853</v>
      </c>
      <c r="D38" s="2">
        <v>254.97017450633695</v>
      </c>
      <c r="E38" s="2">
        <v>249.62028886247208</v>
      </c>
      <c r="F38" s="2">
        <v>259.2398833755085</v>
      </c>
      <c r="G38" s="2">
        <v>253.02439994250824</v>
      </c>
      <c r="H38" s="2">
        <v>245.68191760093026</v>
      </c>
      <c r="I38" s="2">
        <v>234.29854918610607</v>
      </c>
      <c r="J38" s="2">
        <v>235.35362506592722</v>
      </c>
      <c r="K38" s="2">
        <v>204.46161616426255</v>
      </c>
      <c r="L38" s="2">
        <v>215.14986983287244</v>
      </c>
      <c r="M38" s="2">
        <v>218.3724597475146</v>
      </c>
      <c r="N38" s="2">
        <v>264.63555451970666</v>
      </c>
      <c r="O38" s="2">
        <v>254.54408273131844</v>
      </c>
      <c r="P38" s="2">
        <v>252.53394984067674</v>
      </c>
      <c r="Q38" s="2">
        <v>267.13042534488687</v>
      </c>
      <c r="R38" s="2">
        <v>264.93161986541685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329.245298282509</v>
      </c>
      <c r="D40" s="1">
        <v>241.01454920109214</v>
      </c>
      <c r="E40" s="1">
        <v>235.12422610344581</v>
      </c>
      <c r="F40" s="1">
        <v>244.57369502562858</v>
      </c>
      <c r="G40" s="1">
        <v>239.08071192055684</v>
      </c>
      <c r="H40" s="1">
        <v>235.75461287436903</v>
      </c>
      <c r="I40" s="1">
        <v>225.55120013918699</v>
      </c>
      <c r="J40" s="1">
        <v>226.89200475996006</v>
      </c>
      <c r="K40" s="1">
        <v>198.70237886465304</v>
      </c>
      <c r="L40" s="1">
        <v>207.29518877203284</v>
      </c>
      <c r="M40" s="1">
        <v>213.27594776863214</v>
      </c>
      <c r="N40" s="1">
        <v>260.67722578307109</v>
      </c>
      <c r="O40" s="1">
        <v>247.81438483945772</v>
      </c>
      <c r="P40" s="1">
        <v>246.7469833558026</v>
      </c>
      <c r="Q40" s="1">
        <v>262.00859780035358</v>
      </c>
      <c r="R40" s="1">
        <v>257.73191805030257</v>
      </c>
    </row>
    <row r="41" spans="1:18" ht="11.25" customHeight="1" x14ac:dyDescent="0.25">
      <c r="A41" s="61" t="s">
        <v>49</v>
      </c>
      <c r="B41" s="62" t="s">
        <v>50</v>
      </c>
      <c r="C41" s="1">
        <v>15.247270332039523</v>
      </c>
      <c r="D41" s="1">
        <v>13.955625305244803</v>
      </c>
      <c r="E41" s="1">
        <v>14.496062759026284</v>
      </c>
      <c r="F41" s="1">
        <v>14.666188349879924</v>
      </c>
      <c r="G41" s="1">
        <v>13.943688021951399</v>
      </c>
      <c r="H41" s="1">
        <v>9.9273047265612373</v>
      </c>
      <c r="I41" s="1">
        <v>8.74734904691908</v>
      </c>
      <c r="J41" s="1">
        <v>8.4616203059671644</v>
      </c>
      <c r="K41" s="1">
        <v>5.7592372996095191</v>
      </c>
      <c r="L41" s="1">
        <v>7.8546810608396038</v>
      </c>
      <c r="M41" s="1">
        <v>5.0965119788824698</v>
      </c>
      <c r="N41" s="1">
        <v>3.9583287366355688</v>
      </c>
      <c r="O41" s="1">
        <v>6.7296978918607131</v>
      </c>
      <c r="P41" s="1">
        <v>5.7869664848741547</v>
      </c>
      <c r="Q41" s="1">
        <v>5.1218275445332937</v>
      </c>
      <c r="R41" s="1">
        <v>7.1997018151142811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7633.7417266317289</v>
      </c>
      <c r="D43" s="2">
        <v>7883.5952603714022</v>
      </c>
      <c r="E43" s="2">
        <v>7942.2798058868811</v>
      </c>
      <c r="F43" s="2">
        <v>7711.4658857644372</v>
      </c>
      <c r="G43" s="2">
        <v>7516.8186721357552</v>
      </c>
      <c r="H43" s="2">
        <v>7387.538532659175</v>
      </c>
      <c r="I43" s="2">
        <v>7171.7826789336341</v>
      </c>
      <c r="J43" s="2">
        <v>6957.8173435514891</v>
      </c>
      <c r="K43" s="2">
        <v>6931.5302200704682</v>
      </c>
      <c r="L43" s="2">
        <v>6723.2636274593278</v>
      </c>
      <c r="M43" s="2">
        <v>6505.3036905965582</v>
      </c>
      <c r="N43" s="2">
        <v>6465.9352799614198</v>
      </c>
      <c r="O43" s="2">
        <v>6337.6136569996352</v>
      </c>
      <c r="P43" s="2">
        <v>6394.5611295713616</v>
      </c>
      <c r="Q43" s="2">
        <v>6275.6767563339918</v>
      </c>
      <c r="R43" s="2">
        <v>6178.5892686226807</v>
      </c>
    </row>
    <row r="44" spans="1:18" ht="11.25" customHeight="1" x14ac:dyDescent="0.25">
      <c r="A44" s="59" t="s">
        <v>149</v>
      </c>
      <c r="B44" s="60" t="s">
        <v>59</v>
      </c>
      <c r="C44" s="2">
        <v>389.08369884270269</v>
      </c>
      <c r="D44" s="2">
        <v>371.97181495189852</v>
      </c>
      <c r="E44" s="2">
        <v>362.39091273820475</v>
      </c>
      <c r="F44" s="2">
        <v>374.18285663899479</v>
      </c>
      <c r="G44" s="2">
        <v>339.38289150923657</v>
      </c>
      <c r="H44" s="2">
        <v>312.54889280968632</v>
      </c>
      <c r="I44" s="2">
        <v>284.04748402126933</v>
      </c>
      <c r="J44" s="2">
        <v>229.75725799685188</v>
      </c>
      <c r="K44" s="2">
        <v>202.46241043328735</v>
      </c>
      <c r="L44" s="2">
        <v>194.94125850774694</v>
      </c>
      <c r="M44" s="2">
        <v>190.14892709975575</v>
      </c>
      <c r="N44" s="2">
        <v>156.88447107778987</v>
      </c>
      <c r="O44" s="2">
        <v>109.36835130450467</v>
      </c>
      <c r="P44" s="2">
        <v>83.953290214775024</v>
      </c>
      <c r="Q44" s="2">
        <v>89.712770263708364</v>
      </c>
      <c r="R44" s="2">
        <v>87.397739249619661</v>
      </c>
    </row>
    <row r="45" spans="1:18" ht="11.25" customHeight="1" x14ac:dyDescent="0.25">
      <c r="A45" s="59" t="s">
        <v>150</v>
      </c>
      <c r="B45" s="60" t="s">
        <v>151</v>
      </c>
      <c r="C45" s="2">
        <v>7.7871518399627799</v>
      </c>
      <c r="D45" s="2">
        <v>14.862542974038037</v>
      </c>
      <c r="E45" s="2">
        <v>5.5376781296878947</v>
      </c>
      <c r="F45" s="2">
        <v>12.361820105583709</v>
      </c>
      <c r="G45" s="2">
        <v>15.077095157234087</v>
      </c>
      <c r="H45" s="2">
        <v>3.2542084332768231</v>
      </c>
      <c r="I45" s="2">
        <v>9.8582895140321583</v>
      </c>
      <c r="J45" s="2">
        <v>2.8389680550682357</v>
      </c>
      <c r="K45" s="2">
        <v>3.2542513915396563</v>
      </c>
      <c r="L45" s="2">
        <v>1.6227763315175332</v>
      </c>
      <c r="M45" s="2">
        <v>2.8659220764481064</v>
      </c>
      <c r="N45" s="2">
        <v>0.5624492810586702</v>
      </c>
      <c r="O45" s="2">
        <v>0.52318584966121751</v>
      </c>
      <c r="P45" s="2">
        <v>0</v>
      </c>
      <c r="Q45" s="2">
        <v>8.4952724715700594</v>
      </c>
      <c r="R45" s="2">
        <v>8.2577043357894979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2.9920656418657576</v>
      </c>
      <c r="D49" s="1">
        <v>2.9450606471297633</v>
      </c>
      <c r="E49" s="1">
        <v>2.5515813701060877</v>
      </c>
      <c r="F49" s="1">
        <v>2.751725324557508</v>
      </c>
      <c r="G49" s="1">
        <v>2.560984305049482</v>
      </c>
      <c r="H49" s="1">
        <v>2.741704524619557</v>
      </c>
      <c r="I49" s="1">
        <v>2.6351273377132358</v>
      </c>
      <c r="J49" s="1">
        <v>2.5457615502287561</v>
      </c>
      <c r="K49" s="1">
        <v>2.9037467765895846</v>
      </c>
      <c r="L49" s="1">
        <v>1.6227763315175332</v>
      </c>
      <c r="M49" s="1">
        <v>2.1662780366446457</v>
      </c>
      <c r="N49" s="1">
        <v>0.5624492810586702</v>
      </c>
      <c r="O49" s="1">
        <v>0.52318584966121751</v>
      </c>
      <c r="P49" s="1">
        <v>0</v>
      </c>
      <c r="Q49" s="1">
        <v>8.4952724715700594</v>
      </c>
      <c r="R49" s="1">
        <v>1.5792789941919547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4.7950861980970227</v>
      </c>
      <c r="D51" s="1">
        <v>11.917482326908274</v>
      </c>
      <c r="E51" s="1">
        <v>2.9860967595818071</v>
      </c>
      <c r="F51" s="1">
        <v>9.6100947810262003</v>
      </c>
      <c r="G51" s="1">
        <v>12.516110852184605</v>
      </c>
      <c r="H51" s="1">
        <v>0.51250390865726614</v>
      </c>
      <c r="I51" s="1">
        <v>7.2231621763189233</v>
      </c>
      <c r="J51" s="1">
        <v>0.29320650483947974</v>
      </c>
      <c r="K51" s="1">
        <v>0.35050461495007151</v>
      </c>
      <c r="L51" s="1">
        <v>0</v>
      </c>
      <c r="M51" s="1">
        <v>0.69964403980346079</v>
      </c>
      <c r="N51" s="1">
        <v>0</v>
      </c>
      <c r="O51" s="1">
        <v>0</v>
      </c>
      <c r="P51" s="1">
        <v>0</v>
      </c>
      <c r="Q51" s="1">
        <v>0</v>
      </c>
      <c r="R51" s="1">
        <v>6.678425341597543</v>
      </c>
    </row>
    <row r="52" spans="1:18" ht="11.25" customHeight="1" x14ac:dyDescent="0.25">
      <c r="A52" s="53" t="s">
        <v>72</v>
      </c>
      <c r="B52" s="54" t="s">
        <v>73</v>
      </c>
      <c r="C52" s="80">
        <v>9967.4983165567446</v>
      </c>
      <c r="D52" s="80">
        <v>10307.541595419738</v>
      </c>
      <c r="E52" s="80">
        <v>10523.512036822538</v>
      </c>
      <c r="F52" s="80">
        <v>10737.0662916825</v>
      </c>
      <c r="G52" s="80">
        <v>10992.555371342311</v>
      </c>
      <c r="H52" s="80">
        <v>11188.698044979372</v>
      </c>
      <c r="I52" s="80">
        <v>11684.490534163999</v>
      </c>
      <c r="J52" s="80">
        <v>11642.223411651168</v>
      </c>
      <c r="K52" s="80">
        <v>11721.766131314544</v>
      </c>
      <c r="L52" s="80">
        <v>11909.058859429624</v>
      </c>
      <c r="M52" s="80">
        <v>12021.833799781276</v>
      </c>
      <c r="N52" s="80">
        <v>12072.681818667628</v>
      </c>
      <c r="O52" s="80">
        <v>12230.168828906275</v>
      </c>
      <c r="P52" s="80">
        <v>12406.666708600855</v>
      </c>
      <c r="Q52" s="80">
        <v>13061.72530726074</v>
      </c>
      <c r="R52" s="80">
        <v>13449.964804551719</v>
      </c>
    </row>
    <row r="53" spans="1:18" ht="11.25" customHeight="1" x14ac:dyDescent="0.25">
      <c r="A53" s="56" t="s">
        <v>74</v>
      </c>
      <c r="B53" s="57" t="s">
        <v>75</v>
      </c>
      <c r="C53" s="3">
        <v>9944.2295570572878</v>
      </c>
      <c r="D53" s="3">
        <v>10302.273700046857</v>
      </c>
      <c r="E53" s="3">
        <v>10519.68815921102</v>
      </c>
      <c r="F53" s="3">
        <v>10732.156725329645</v>
      </c>
      <c r="G53" s="3">
        <v>10986.589967481348</v>
      </c>
      <c r="H53" s="3">
        <v>11184.050567956994</v>
      </c>
      <c r="I53" s="3">
        <v>11680.563522541244</v>
      </c>
      <c r="J53" s="3">
        <v>11635.687029515133</v>
      </c>
      <c r="K53" s="3">
        <v>11714.380575033638</v>
      </c>
      <c r="L53" s="3">
        <v>11902.694756268535</v>
      </c>
      <c r="M53" s="3">
        <v>12014.222700822604</v>
      </c>
      <c r="N53" s="3">
        <v>12071.345849153176</v>
      </c>
      <c r="O53" s="3">
        <v>12229.236123540861</v>
      </c>
      <c r="P53" s="3">
        <v>12405.947472725446</v>
      </c>
      <c r="Q53" s="3">
        <v>13061.030026006625</v>
      </c>
      <c r="R53" s="3">
        <v>13449.474232544655</v>
      </c>
    </row>
    <row r="54" spans="1:18" ht="11.25" customHeight="1" x14ac:dyDescent="0.25">
      <c r="A54" s="56" t="s">
        <v>152</v>
      </c>
      <c r="B54" s="57" t="s">
        <v>153</v>
      </c>
      <c r="C54" s="3">
        <v>23.26875949945655</v>
      </c>
      <c r="D54" s="3">
        <v>5.2678953728802043</v>
      </c>
      <c r="E54" s="3">
        <v>3.8238776115175126</v>
      </c>
      <c r="F54" s="3">
        <v>4.9095663528555828</v>
      </c>
      <c r="G54" s="3">
        <v>5.9654038609625077</v>
      </c>
      <c r="H54" s="3">
        <v>4.6474770223767887</v>
      </c>
      <c r="I54" s="3">
        <v>3.9270116227543754</v>
      </c>
      <c r="J54" s="3">
        <v>6.5363821360346233</v>
      </c>
      <c r="K54" s="3">
        <v>7.3855562809061981</v>
      </c>
      <c r="L54" s="3">
        <v>6.3641031610887566</v>
      </c>
      <c r="M54" s="3">
        <v>7.611098958672617</v>
      </c>
      <c r="N54" s="3">
        <v>1.3359695144521644</v>
      </c>
      <c r="O54" s="3">
        <v>0.93270536541385118</v>
      </c>
      <c r="P54" s="3">
        <v>0.71923587540992917</v>
      </c>
      <c r="Q54" s="3">
        <v>0.69528125411559338</v>
      </c>
      <c r="R54" s="3">
        <v>0.4905720070643852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4.4254824433623829E-2</v>
      </c>
      <c r="K55" s="2">
        <v>0</v>
      </c>
      <c r="L55" s="2">
        <v>0</v>
      </c>
      <c r="M55" s="2">
        <v>3.1296963768961037E-3</v>
      </c>
      <c r="N55" s="2">
        <v>3.3769201714915448E-3</v>
      </c>
      <c r="O55" s="2">
        <v>3.2614208511356022E-3</v>
      </c>
      <c r="P55" s="2">
        <v>0</v>
      </c>
      <c r="Q55" s="2">
        <v>4.036588072226701E-3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23.26875949945655</v>
      </c>
      <c r="D57" s="2">
        <v>5.2678953728802043</v>
      </c>
      <c r="E57" s="2">
        <v>3.8238776115175126</v>
      </c>
      <c r="F57" s="2">
        <v>4.9095663528555828</v>
      </c>
      <c r="G57" s="2">
        <v>5.9654038609625077</v>
      </c>
      <c r="H57" s="2">
        <v>4.6474770223767887</v>
      </c>
      <c r="I57" s="2">
        <v>3.9270116227543754</v>
      </c>
      <c r="J57" s="2">
        <v>6.4921273116009992</v>
      </c>
      <c r="K57" s="2">
        <v>7.3855562809061981</v>
      </c>
      <c r="L57" s="2">
        <v>6.3641031610887566</v>
      </c>
      <c r="M57" s="2">
        <v>7.6079692622957209</v>
      </c>
      <c r="N57" s="2">
        <v>1.3325925942806729</v>
      </c>
      <c r="O57" s="2">
        <v>0.92944394456271562</v>
      </c>
      <c r="P57" s="2">
        <v>0.71923587540992917</v>
      </c>
      <c r="Q57" s="2">
        <v>0.69124466604336665</v>
      </c>
      <c r="R57" s="2">
        <v>0.4905720070643852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51.724774864265513</v>
      </c>
      <c r="D59" s="80">
        <v>52.81521576282303</v>
      </c>
      <c r="E59" s="80">
        <v>53.710041678718923</v>
      </c>
      <c r="F59" s="80">
        <v>51.776121924018504</v>
      </c>
      <c r="G59" s="80">
        <v>51.373375627378444</v>
      </c>
      <c r="H59" s="80">
        <v>29.625635506362492</v>
      </c>
      <c r="I59" s="80">
        <v>30.187357616261142</v>
      </c>
      <c r="J59" s="80">
        <v>26.480037863893088</v>
      </c>
      <c r="K59" s="80">
        <v>28.587427572359896</v>
      </c>
      <c r="L59" s="80">
        <v>30.441982750313059</v>
      </c>
      <c r="M59" s="80">
        <v>29.689122406031117</v>
      </c>
      <c r="N59" s="80">
        <v>32.914645742165114</v>
      </c>
      <c r="O59" s="80">
        <v>34.21634770096599</v>
      </c>
      <c r="P59" s="80">
        <v>35.208933829059191</v>
      </c>
      <c r="Q59" s="80">
        <v>37.995144513443371</v>
      </c>
      <c r="R59" s="80">
        <v>32.753958768844321</v>
      </c>
    </row>
    <row r="60" spans="1:18" ht="11.25" customHeight="1" x14ac:dyDescent="0.25">
      <c r="A60" s="56" t="s">
        <v>97</v>
      </c>
      <c r="B60" s="57" t="s">
        <v>98</v>
      </c>
      <c r="C60" s="3">
        <v>8.9073590758047274</v>
      </c>
      <c r="D60" s="3">
        <v>9.8777271798428448</v>
      </c>
      <c r="E60" s="3">
        <v>9.9391007772974334</v>
      </c>
      <c r="F60" s="3">
        <v>7.530872308540701</v>
      </c>
      <c r="G60" s="3">
        <v>5.2848476700393681</v>
      </c>
      <c r="H60" s="3">
        <v>7.2655203348103239</v>
      </c>
      <c r="I60" s="3">
        <v>4.634939295397305</v>
      </c>
      <c r="J60" s="3">
        <v>1.417021864628532</v>
      </c>
      <c r="K60" s="3">
        <v>0.20822457220889487</v>
      </c>
      <c r="L60" s="3">
        <v>1.6036729261719023</v>
      </c>
      <c r="M60" s="3">
        <v>0.81596876215430747</v>
      </c>
      <c r="N60" s="3">
        <v>0.43236545490347356</v>
      </c>
      <c r="O60" s="3">
        <v>3.3004695033276827</v>
      </c>
      <c r="P60" s="3">
        <v>8.0438748744383339</v>
      </c>
      <c r="Q60" s="3">
        <v>8.422065975885376</v>
      </c>
      <c r="R60" s="3">
        <v>8.8685120868508402</v>
      </c>
    </row>
    <row r="61" spans="1:18" ht="11.25" customHeight="1" x14ac:dyDescent="0.25">
      <c r="A61" s="56" t="s">
        <v>99</v>
      </c>
      <c r="B61" s="57" t="s">
        <v>100</v>
      </c>
      <c r="C61" s="3">
        <v>42.817415788460785</v>
      </c>
      <c r="D61" s="3">
        <v>42.937488582980187</v>
      </c>
      <c r="E61" s="3">
        <v>43.77094090142149</v>
      </c>
      <c r="F61" s="3">
        <v>44.245249615477803</v>
      </c>
      <c r="G61" s="3">
        <v>46.088527957339075</v>
      </c>
      <c r="H61" s="3">
        <v>22.360115171552167</v>
      </c>
      <c r="I61" s="3">
        <v>25.552418320863836</v>
      </c>
      <c r="J61" s="3">
        <v>25.063015999264557</v>
      </c>
      <c r="K61" s="3">
        <v>28.379203000151001</v>
      </c>
      <c r="L61" s="3">
        <v>28.838309824141156</v>
      </c>
      <c r="M61" s="3">
        <v>28.873153643876812</v>
      </c>
      <c r="N61" s="3">
        <v>32.482280287261638</v>
      </c>
      <c r="O61" s="3">
        <v>30.91587819763831</v>
      </c>
      <c r="P61" s="3">
        <v>27.165058954620861</v>
      </c>
      <c r="Q61" s="3">
        <v>29.573078537557997</v>
      </c>
      <c r="R61" s="3">
        <v>23.885446681993482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240.00737230559267</v>
      </c>
      <c r="D64" s="82">
        <v>278.23650212910911</v>
      </c>
      <c r="E64" s="82">
        <v>315.06137516736209</v>
      </c>
      <c r="F64" s="82">
        <v>350.86330118217472</v>
      </c>
      <c r="G64" s="82">
        <v>359.80012729545052</v>
      </c>
      <c r="H64" s="82">
        <v>396.60061520910409</v>
      </c>
      <c r="I64" s="82">
        <v>423.93877094792197</v>
      </c>
      <c r="J64" s="82">
        <v>536.00106311953346</v>
      </c>
      <c r="K64" s="82">
        <v>505.7102423329988</v>
      </c>
      <c r="L64" s="82">
        <v>602.81254940250972</v>
      </c>
      <c r="M64" s="82">
        <v>611.68576588004771</v>
      </c>
      <c r="N64" s="82">
        <v>668.83014524527812</v>
      </c>
      <c r="O64" s="82">
        <v>747.25130140785257</v>
      </c>
      <c r="P64" s="82">
        <v>759.87905327638373</v>
      </c>
      <c r="Q64" s="82">
        <v>894.62699228332667</v>
      </c>
      <c r="R64" s="82">
        <v>909.19870908916164</v>
      </c>
    </row>
    <row r="65" spans="1:18" ht="11.25" customHeight="1" x14ac:dyDescent="0.25">
      <c r="A65" s="72" t="s">
        <v>350</v>
      </c>
      <c r="B65" s="73" t="s">
        <v>83</v>
      </c>
      <c r="C65" s="83">
        <v>146.0538326018503</v>
      </c>
      <c r="D65" s="83">
        <v>184.01038789019333</v>
      </c>
      <c r="E65" s="83">
        <v>212.63563524335876</v>
      </c>
      <c r="F65" s="83">
        <v>208.15441320658732</v>
      </c>
      <c r="G65" s="83">
        <v>200.85151069152479</v>
      </c>
      <c r="H65" s="83">
        <v>252.65406561417359</v>
      </c>
      <c r="I65" s="83">
        <v>246.98532225694731</v>
      </c>
      <c r="J65" s="83">
        <v>257.37771943078531</v>
      </c>
      <c r="K65" s="83">
        <v>255.91199923827446</v>
      </c>
      <c r="L65" s="83">
        <v>261.10527141071185</v>
      </c>
      <c r="M65" s="83">
        <v>267.88406738271118</v>
      </c>
      <c r="N65" s="83">
        <v>270.13649573724842</v>
      </c>
      <c r="O65" s="83">
        <v>299.42584166773128</v>
      </c>
      <c r="P65" s="83">
        <v>308.52787944702271</v>
      </c>
      <c r="Q65" s="83">
        <v>308.24465258081091</v>
      </c>
      <c r="R65" s="83">
        <v>322.48897757899636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46.382714030270371</v>
      </c>
      <c r="D67" s="83">
        <v>46.496126906129767</v>
      </c>
      <c r="E67" s="83">
        <v>53.651537291297863</v>
      </c>
      <c r="F67" s="83">
        <v>93.280530539531426</v>
      </c>
      <c r="G67" s="83">
        <v>97.800597638027654</v>
      </c>
      <c r="H67" s="83">
        <v>95.736018814414848</v>
      </c>
      <c r="I67" s="83">
        <v>104.88462355231292</v>
      </c>
      <c r="J67" s="83">
        <v>163.97933779837945</v>
      </c>
      <c r="K67" s="83">
        <v>144.12299487246298</v>
      </c>
      <c r="L67" s="83">
        <v>188.45158473056784</v>
      </c>
      <c r="M67" s="83">
        <v>204.85053683648678</v>
      </c>
      <c r="N67" s="83">
        <v>274.17785202675645</v>
      </c>
      <c r="O67" s="83">
        <v>325.19750164781266</v>
      </c>
      <c r="P67" s="83">
        <v>346.08543301300841</v>
      </c>
      <c r="Q67" s="83">
        <v>469.08576268030981</v>
      </c>
      <c r="R67" s="83">
        <v>476.97991041719433</v>
      </c>
    </row>
    <row r="68" spans="1:18" ht="11.25" customHeight="1" x14ac:dyDescent="0.25">
      <c r="A68" s="72" t="s">
        <v>86</v>
      </c>
      <c r="B68" s="73" t="s">
        <v>87</v>
      </c>
      <c r="C68" s="83">
        <v>47.570825673472008</v>
      </c>
      <c r="D68" s="83">
        <v>47.72998733278601</v>
      </c>
      <c r="E68" s="83">
        <v>48.774202632705446</v>
      </c>
      <c r="F68" s="83">
        <v>49.287108241522461</v>
      </c>
      <c r="G68" s="83">
        <v>51.269500648371981</v>
      </c>
      <c r="H68" s="83">
        <v>25.447276720097026</v>
      </c>
      <c r="I68" s="83">
        <v>28.984408365460457</v>
      </c>
      <c r="J68" s="83">
        <v>28.289433303457066</v>
      </c>
      <c r="K68" s="83">
        <v>31.272133326486923</v>
      </c>
      <c r="L68" s="83">
        <v>31.702717664910374</v>
      </c>
      <c r="M68" s="83">
        <v>31.892816567575053</v>
      </c>
      <c r="N68" s="83">
        <v>35.792747889313318</v>
      </c>
      <c r="O68" s="83">
        <v>34.114624410248766</v>
      </c>
      <c r="P68" s="83">
        <v>29.905196604923155</v>
      </c>
      <c r="Q68" s="83">
        <v>30.439728563273054</v>
      </c>
      <c r="R68" s="83">
        <v>25.348773640946636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0.14124919453351983</v>
      </c>
      <c r="G69" s="83">
        <v>9.878518317526094</v>
      </c>
      <c r="H69" s="83">
        <v>22.76325406041861</v>
      </c>
      <c r="I69" s="83">
        <v>43.084416773201298</v>
      </c>
      <c r="J69" s="83">
        <v>86.354572586911658</v>
      </c>
      <c r="K69" s="83">
        <v>74.403114895774436</v>
      </c>
      <c r="L69" s="83">
        <v>121.5529755963196</v>
      </c>
      <c r="M69" s="83">
        <v>107.05834509327471</v>
      </c>
      <c r="N69" s="83">
        <v>88.723049591959892</v>
      </c>
      <c r="O69" s="83">
        <v>88.513333682059852</v>
      </c>
      <c r="P69" s="83">
        <v>75.360544211429385</v>
      </c>
      <c r="Q69" s="83">
        <v>86.856848458932859</v>
      </c>
      <c r="R69" s="83">
        <v>84.381047452024305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0.28493145973299316</v>
      </c>
      <c r="Q70" s="84">
        <v>0.33818398115478615</v>
      </c>
      <c r="R70" s="84">
        <v>0.41474503332465151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7.6827674521543976</v>
      </c>
      <c r="H71" s="84">
        <v>19.914320218338393</v>
      </c>
      <c r="I71" s="84">
        <v>24.953961001655934</v>
      </c>
      <c r="J71" s="84">
        <v>53.604932334126545</v>
      </c>
      <c r="K71" s="84">
        <v>46.193595649747081</v>
      </c>
      <c r="L71" s="84">
        <v>69.643341888665432</v>
      </c>
      <c r="M71" s="84">
        <v>64.484272629574633</v>
      </c>
      <c r="N71" s="84">
        <v>74.05017978748171</v>
      </c>
      <c r="O71" s="84">
        <v>79.093884791250304</v>
      </c>
      <c r="P71" s="84">
        <v>66.50059298766557</v>
      </c>
      <c r="Q71" s="84">
        <v>74.181349431500621</v>
      </c>
      <c r="R71" s="84">
        <v>70.995022554582874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0.14124919453351983</v>
      </c>
      <c r="G73" s="84">
        <v>2.1957508653716973</v>
      </c>
      <c r="H73" s="84">
        <v>2.8489338420802164</v>
      </c>
      <c r="I73" s="84">
        <v>18.130455771545368</v>
      </c>
      <c r="J73" s="84">
        <v>32.749640252785113</v>
      </c>
      <c r="K73" s="84">
        <v>28.209519246027359</v>
      </c>
      <c r="L73" s="84">
        <v>51.909633707654166</v>
      </c>
      <c r="M73" s="84">
        <v>42.574072463700077</v>
      </c>
      <c r="N73" s="84">
        <v>14.67286980447818</v>
      </c>
      <c r="O73" s="84">
        <v>9.4194488908095462</v>
      </c>
      <c r="P73" s="84">
        <v>8.5750197640308308</v>
      </c>
      <c r="Q73" s="84">
        <v>12.337315046277451</v>
      </c>
      <c r="R73" s="84">
        <v>12.971279864116779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249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19105.200364236873</v>
      </c>
      <c r="D2" s="79">
        <v>20088.502242723793</v>
      </c>
      <c r="E2" s="79">
        <v>19637.160954047962</v>
      </c>
      <c r="F2" s="79">
        <v>19400.585233821606</v>
      </c>
      <c r="G2" s="79">
        <v>20079.259188076405</v>
      </c>
      <c r="H2" s="79">
        <v>20250.781236593091</v>
      </c>
      <c r="I2" s="79">
        <v>19489.453697463159</v>
      </c>
      <c r="J2" s="79">
        <v>19425.909829663495</v>
      </c>
      <c r="K2" s="79">
        <v>19691.186159529629</v>
      </c>
      <c r="L2" s="79">
        <v>19568.796761074707</v>
      </c>
      <c r="M2" s="79">
        <v>19572.735739440392</v>
      </c>
      <c r="N2" s="79">
        <v>19102.125339906019</v>
      </c>
      <c r="O2" s="79">
        <v>19264.736560603553</v>
      </c>
      <c r="P2" s="79">
        <v>19603.16143604416</v>
      </c>
      <c r="Q2" s="79">
        <v>20278.401888321587</v>
      </c>
      <c r="R2" s="79">
        <v>21188.169565158772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3336.0320477560326</v>
      </c>
      <c r="D21" s="80">
        <v>4058.6055552054113</v>
      </c>
      <c r="E21" s="80">
        <v>3558.8512483976751</v>
      </c>
      <c r="F21" s="80">
        <v>4272.4275666226322</v>
      </c>
      <c r="G21" s="80">
        <v>4631.7679366784714</v>
      </c>
      <c r="H21" s="80">
        <v>4772.1217345570876</v>
      </c>
      <c r="I21" s="80">
        <v>3844.6224462005216</v>
      </c>
      <c r="J21" s="80">
        <v>3937.3175279855718</v>
      </c>
      <c r="K21" s="80">
        <v>3852.4330898465532</v>
      </c>
      <c r="L21" s="80">
        <v>3813.822868707357</v>
      </c>
      <c r="M21" s="80">
        <v>3864.9325199886684</v>
      </c>
      <c r="N21" s="80">
        <v>3387.049171187603</v>
      </c>
      <c r="O21" s="80">
        <v>3336.1126849926914</v>
      </c>
      <c r="P21" s="80">
        <v>3314.5511782690087</v>
      </c>
      <c r="Q21" s="80">
        <v>3376.6560105275539</v>
      </c>
      <c r="R21" s="80">
        <v>3797.498109830156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3336.0320477560326</v>
      </c>
      <c r="D30" s="3">
        <v>4058.6055552054113</v>
      </c>
      <c r="E30" s="3">
        <v>3558.8512483976751</v>
      </c>
      <c r="F30" s="3">
        <v>4272.4275666226322</v>
      </c>
      <c r="G30" s="3">
        <v>4631.7679366784714</v>
      </c>
      <c r="H30" s="3">
        <v>4772.1217345570876</v>
      </c>
      <c r="I30" s="3">
        <v>3844.6224462005216</v>
      </c>
      <c r="J30" s="3">
        <v>3937.3175279855718</v>
      </c>
      <c r="K30" s="3">
        <v>3852.4330898465532</v>
      </c>
      <c r="L30" s="3">
        <v>3813.822868707357</v>
      </c>
      <c r="M30" s="3">
        <v>3864.9325199886684</v>
      </c>
      <c r="N30" s="3">
        <v>3387.049171187603</v>
      </c>
      <c r="O30" s="3">
        <v>3336.1126849926914</v>
      </c>
      <c r="P30" s="3">
        <v>3314.5511782690087</v>
      </c>
      <c r="Q30" s="3">
        <v>3376.6560105275539</v>
      </c>
      <c r="R30" s="3">
        <v>3797.498109830156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3336.0320477560326</v>
      </c>
      <c r="D34" s="2">
        <v>4058.6055552054113</v>
      </c>
      <c r="E34" s="2">
        <v>3558.8512483976751</v>
      </c>
      <c r="F34" s="2">
        <v>4272.4275666226322</v>
      </c>
      <c r="G34" s="2">
        <v>4631.7679366784714</v>
      </c>
      <c r="H34" s="2">
        <v>4772.1217345570876</v>
      </c>
      <c r="I34" s="2">
        <v>3844.6224462005216</v>
      </c>
      <c r="J34" s="2">
        <v>3937.3175279855718</v>
      </c>
      <c r="K34" s="2">
        <v>3852.4330898465532</v>
      </c>
      <c r="L34" s="2">
        <v>3813.822868707357</v>
      </c>
      <c r="M34" s="2">
        <v>3864.9325199886684</v>
      </c>
      <c r="N34" s="2">
        <v>3387.049171187603</v>
      </c>
      <c r="O34" s="2">
        <v>3336.1126849926914</v>
      </c>
      <c r="P34" s="2">
        <v>3314.5511782690087</v>
      </c>
      <c r="Q34" s="2">
        <v>3376.6560105275539</v>
      </c>
      <c r="R34" s="2">
        <v>3797.498109830156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15769.168316480838</v>
      </c>
      <c r="D52" s="80">
        <v>16029.89668751838</v>
      </c>
      <c r="E52" s="80">
        <v>16078.309705650288</v>
      </c>
      <c r="F52" s="80">
        <v>15128.157667198975</v>
      </c>
      <c r="G52" s="80">
        <v>15447.491251397934</v>
      </c>
      <c r="H52" s="80">
        <v>15478.659502036004</v>
      </c>
      <c r="I52" s="80">
        <v>15644.831251262636</v>
      </c>
      <c r="J52" s="80">
        <v>15488.592301677922</v>
      </c>
      <c r="K52" s="80">
        <v>15838.753069683076</v>
      </c>
      <c r="L52" s="80">
        <v>15754.973892367349</v>
      </c>
      <c r="M52" s="80">
        <v>15707.803219451722</v>
      </c>
      <c r="N52" s="80">
        <v>15715.076168718417</v>
      </c>
      <c r="O52" s="80">
        <v>15928.623875610863</v>
      </c>
      <c r="P52" s="80">
        <v>16288.61025777515</v>
      </c>
      <c r="Q52" s="80">
        <v>16901.745877794034</v>
      </c>
      <c r="R52" s="80">
        <v>17390.671455328615</v>
      </c>
    </row>
    <row r="53" spans="1:18" ht="11.25" customHeight="1" x14ac:dyDescent="0.25">
      <c r="A53" s="56" t="s">
        <v>74</v>
      </c>
      <c r="B53" s="57" t="s">
        <v>75</v>
      </c>
      <c r="C53" s="3">
        <v>15741.208282208745</v>
      </c>
      <c r="D53" s="3">
        <v>16021.720873968918</v>
      </c>
      <c r="E53" s="3">
        <v>16071.860323254747</v>
      </c>
      <c r="F53" s="3">
        <v>15115.38782286171</v>
      </c>
      <c r="G53" s="3">
        <v>15436.782888815282</v>
      </c>
      <c r="H53" s="3">
        <v>15470.972542263942</v>
      </c>
      <c r="I53" s="3">
        <v>15640.640845523661</v>
      </c>
      <c r="J53" s="3">
        <v>15483.038872136438</v>
      </c>
      <c r="K53" s="3">
        <v>15832.37917138609</v>
      </c>
      <c r="L53" s="3">
        <v>15749.047510978273</v>
      </c>
      <c r="M53" s="3">
        <v>15701.138194776297</v>
      </c>
      <c r="N53" s="3">
        <v>15713.508922483954</v>
      </c>
      <c r="O53" s="3">
        <v>15927.516280627902</v>
      </c>
      <c r="P53" s="3">
        <v>16287.71161475151</v>
      </c>
      <c r="Q53" s="3">
        <v>16900.824674885756</v>
      </c>
      <c r="R53" s="3">
        <v>17390.030470013589</v>
      </c>
    </row>
    <row r="54" spans="1:18" ht="11.25" customHeight="1" x14ac:dyDescent="0.25">
      <c r="A54" s="56" t="s">
        <v>152</v>
      </c>
      <c r="B54" s="57" t="s">
        <v>153</v>
      </c>
      <c r="C54" s="3">
        <v>27.960034272092397</v>
      </c>
      <c r="D54" s="3">
        <v>8.1758135494623563</v>
      </c>
      <c r="E54" s="3">
        <v>6.4493823955415195</v>
      </c>
      <c r="F54" s="3">
        <v>12.769844337264134</v>
      </c>
      <c r="G54" s="3">
        <v>10.708362582652365</v>
      </c>
      <c r="H54" s="3">
        <v>7.6869597720619787</v>
      </c>
      <c r="I54" s="3">
        <v>4.1904057389739204</v>
      </c>
      <c r="J54" s="3">
        <v>5.5534295414828501</v>
      </c>
      <c r="K54" s="3">
        <v>6.3738982969861846</v>
      </c>
      <c r="L54" s="3">
        <v>5.9263813890759076</v>
      </c>
      <c r="M54" s="3">
        <v>6.6650246754251015</v>
      </c>
      <c r="N54" s="3">
        <v>1.5672462344624591</v>
      </c>
      <c r="O54" s="3">
        <v>1.1075949829618505</v>
      </c>
      <c r="P54" s="3">
        <v>0.89864302363984039</v>
      </c>
      <c r="Q54" s="3">
        <v>0.92120290827666296</v>
      </c>
      <c r="R54" s="3">
        <v>0.64098531502637868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6.6143008717050311E-2</v>
      </c>
      <c r="K55" s="2">
        <v>0</v>
      </c>
      <c r="L55" s="2">
        <v>0</v>
      </c>
      <c r="M55" s="2">
        <v>4.0692844779253879E-3</v>
      </c>
      <c r="N55" s="2">
        <v>4.9986963994036902E-3</v>
      </c>
      <c r="O55" s="2">
        <v>5.3497828132253221E-3</v>
      </c>
      <c r="P55" s="2">
        <v>0</v>
      </c>
      <c r="Q55" s="2">
        <v>6.5435373465754865E-3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27.960034272092397</v>
      </c>
      <c r="D57" s="2">
        <v>8.1758135494623563</v>
      </c>
      <c r="E57" s="2">
        <v>6.4493823955415195</v>
      </c>
      <c r="F57" s="2">
        <v>12.769844337264134</v>
      </c>
      <c r="G57" s="2">
        <v>10.708362582652365</v>
      </c>
      <c r="H57" s="2">
        <v>7.6869597720619787</v>
      </c>
      <c r="I57" s="2">
        <v>4.1904057389739204</v>
      </c>
      <c r="J57" s="2">
        <v>5.4872865327657996</v>
      </c>
      <c r="K57" s="2">
        <v>6.3738982969861846</v>
      </c>
      <c r="L57" s="2">
        <v>5.9263813890759076</v>
      </c>
      <c r="M57" s="2">
        <v>6.6609553909471764</v>
      </c>
      <c r="N57" s="2">
        <v>1.5622475380630554</v>
      </c>
      <c r="O57" s="2">
        <v>1.1022452001486251</v>
      </c>
      <c r="P57" s="2">
        <v>0.89864302363984039</v>
      </c>
      <c r="Q57" s="2">
        <v>0.91465937093008742</v>
      </c>
      <c r="R57" s="2">
        <v>0.64098531502637868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74.899697289485317</v>
      </c>
      <c r="D64" s="82">
        <v>76.307435048847907</v>
      </c>
      <c r="E64" s="82">
        <v>88.915185395779901</v>
      </c>
      <c r="F64" s="82">
        <v>177.44592444059836</v>
      </c>
      <c r="G64" s="82">
        <v>186.73691576981403</v>
      </c>
      <c r="H64" s="82">
        <v>185.34582599118968</v>
      </c>
      <c r="I64" s="82">
        <v>201.08532459602134</v>
      </c>
      <c r="J64" s="82">
        <v>309.3329117716516</v>
      </c>
      <c r="K64" s="82">
        <v>316.05037653931737</v>
      </c>
      <c r="L64" s="82">
        <v>383.6341931767542</v>
      </c>
      <c r="M64" s="82">
        <v>399.4994986996611</v>
      </c>
      <c r="N64" s="82">
        <v>498.50611679984758</v>
      </c>
      <c r="O64" s="82">
        <v>756.15510143799929</v>
      </c>
      <c r="P64" s="82">
        <v>719.82819222694457</v>
      </c>
      <c r="Q64" s="82">
        <v>880.03037579545617</v>
      </c>
      <c r="R64" s="82">
        <v>884.32086579308157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13.888000000000002</v>
      </c>
      <c r="D66" s="83">
        <v>13.896585400319999</v>
      </c>
      <c r="E66" s="83">
        <v>17.3411896896</v>
      </c>
      <c r="F66" s="83">
        <v>20.63428540992</v>
      </c>
      <c r="G66" s="83">
        <v>20.832404785919998</v>
      </c>
      <c r="H66" s="83">
        <v>20.384072746211352</v>
      </c>
      <c r="I66" s="83">
        <v>37.982884060800004</v>
      </c>
      <c r="J66" s="83">
        <v>44.87771969856</v>
      </c>
      <c r="K66" s="83">
        <v>71.948516774400005</v>
      </c>
      <c r="L66" s="83">
        <v>61.658172938880007</v>
      </c>
      <c r="M66" s="83">
        <v>60.491022752681118</v>
      </c>
      <c r="N66" s="83">
        <v>53.76070979078748</v>
      </c>
      <c r="O66" s="83">
        <v>231.5181307035399</v>
      </c>
      <c r="P66" s="83">
        <v>158.83881610122376</v>
      </c>
      <c r="Q66" s="83">
        <v>158.49497524580488</v>
      </c>
      <c r="R66" s="83">
        <v>168.75300338757543</v>
      </c>
    </row>
    <row r="67" spans="1:18" ht="11.25" customHeight="1" x14ac:dyDescent="0.25">
      <c r="A67" s="72" t="s">
        <v>84</v>
      </c>
      <c r="B67" s="73" t="s">
        <v>85</v>
      </c>
      <c r="C67" s="83">
        <v>61.011697289485319</v>
      </c>
      <c r="D67" s="83">
        <v>62.410849648527915</v>
      </c>
      <c r="E67" s="83">
        <v>71.5739957061799</v>
      </c>
      <c r="F67" s="83">
        <v>156.81163903067835</v>
      </c>
      <c r="G67" s="83">
        <v>165.90451098389403</v>
      </c>
      <c r="H67" s="83">
        <v>164.96175324497833</v>
      </c>
      <c r="I67" s="83">
        <v>163.10244053522135</v>
      </c>
      <c r="J67" s="83">
        <v>264.45519207309161</v>
      </c>
      <c r="K67" s="83">
        <v>244.10185976491738</v>
      </c>
      <c r="L67" s="83">
        <v>321.9760202378742</v>
      </c>
      <c r="M67" s="83">
        <v>339.00847594698001</v>
      </c>
      <c r="N67" s="83">
        <v>444.7454070090601</v>
      </c>
      <c r="O67" s="83">
        <v>524.6369707344594</v>
      </c>
      <c r="P67" s="83">
        <v>560.98937612572081</v>
      </c>
      <c r="Q67" s="83">
        <v>721.53540054965129</v>
      </c>
      <c r="R67" s="83">
        <v>715.56786240550616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248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0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247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0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246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0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245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0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244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0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338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387730.66545193759</v>
      </c>
      <c r="D2" s="79">
        <v>401223.04778039281</v>
      </c>
      <c r="E2" s="79">
        <v>407380.74294794729</v>
      </c>
      <c r="F2" s="79">
        <v>444058.84932100849</v>
      </c>
      <c r="G2" s="79">
        <v>440918.42527389911</v>
      </c>
      <c r="H2" s="79">
        <v>434972.27352625353</v>
      </c>
      <c r="I2" s="79">
        <v>455609.74102899234</v>
      </c>
      <c r="J2" s="79">
        <v>451261.06340230157</v>
      </c>
      <c r="K2" s="79">
        <v>441546.48298304604</v>
      </c>
      <c r="L2" s="79">
        <v>411704.47233386047</v>
      </c>
      <c r="M2" s="79">
        <v>467387.47783203627</v>
      </c>
      <c r="N2" s="79">
        <v>440134.20461352105</v>
      </c>
      <c r="O2" s="79">
        <v>421807.81893410138</v>
      </c>
      <c r="P2" s="79">
        <v>401499.1739299522</v>
      </c>
      <c r="Q2" s="79">
        <v>377954.84501573874</v>
      </c>
      <c r="R2" s="79">
        <v>382313.0584165419</v>
      </c>
    </row>
    <row r="3" spans="1:18" ht="11.25" customHeight="1" x14ac:dyDescent="0.25">
      <c r="A3" s="53" t="s">
        <v>2</v>
      </c>
      <c r="B3" s="54" t="s">
        <v>3</v>
      </c>
      <c r="C3" s="80">
        <v>223962.34699706716</v>
      </c>
      <c r="D3" s="80">
        <v>226817.30482646904</v>
      </c>
      <c r="E3" s="80">
        <v>224058.8351394654</v>
      </c>
      <c r="F3" s="80">
        <v>237617.88982085642</v>
      </c>
      <c r="G3" s="80">
        <v>229369.94085056119</v>
      </c>
      <c r="H3" s="80">
        <v>219693.37852549809</v>
      </c>
      <c r="I3" s="80">
        <v>231930.6323865178</v>
      </c>
      <c r="J3" s="80">
        <v>226376.26135724693</v>
      </c>
      <c r="K3" s="80">
        <v>217177.72856092898</v>
      </c>
      <c r="L3" s="80">
        <v>205568.46606863666</v>
      </c>
      <c r="M3" s="80">
        <v>238313.0805281353</v>
      </c>
      <c r="N3" s="80">
        <v>226556.71556855546</v>
      </c>
      <c r="O3" s="80">
        <v>216441.39523610077</v>
      </c>
      <c r="P3" s="80">
        <v>214977.83365108169</v>
      </c>
      <c r="Q3" s="80">
        <v>203662.2339064072</v>
      </c>
      <c r="R3" s="80">
        <v>197297.19378489931</v>
      </c>
    </row>
    <row r="4" spans="1:18" ht="11.25" customHeight="1" x14ac:dyDescent="0.25">
      <c r="A4" s="56" t="s">
        <v>125</v>
      </c>
      <c r="B4" s="57" t="s">
        <v>126</v>
      </c>
      <c r="C4" s="3">
        <v>161486.86897235189</v>
      </c>
      <c r="D4" s="3">
        <v>165266.89483940095</v>
      </c>
      <c r="E4" s="3">
        <v>164036.36960144062</v>
      </c>
      <c r="F4" s="3">
        <v>176137.30434796566</v>
      </c>
      <c r="G4" s="3">
        <v>167662.77327177639</v>
      </c>
      <c r="H4" s="3">
        <v>157531.92749975223</v>
      </c>
      <c r="I4" s="3">
        <v>170477.55218049054</v>
      </c>
      <c r="J4" s="3">
        <v>164873.82886265859</v>
      </c>
      <c r="K4" s="3">
        <v>152778.96414699894</v>
      </c>
      <c r="L4" s="3">
        <v>147746.96974541852</v>
      </c>
      <c r="M4" s="3">
        <v>155087.8954278912</v>
      </c>
      <c r="N4" s="3">
        <v>144067.1837306167</v>
      </c>
      <c r="O4" s="3">
        <v>135844.89230703848</v>
      </c>
      <c r="P4" s="3">
        <v>138454.20620066358</v>
      </c>
      <c r="Q4" s="3">
        <v>128950.87965859658</v>
      </c>
      <c r="R4" s="3">
        <v>128076.12646998787</v>
      </c>
    </row>
    <row r="5" spans="1:18" ht="11.25" customHeight="1" x14ac:dyDescent="0.25">
      <c r="A5" s="59" t="s">
        <v>127</v>
      </c>
      <c r="B5" s="60" t="s">
        <v>128</v>
      </c>
      <c r="C5" s="2">
        <v>161447.32597235189</v>
      </c>
      <c r="D5" s="2">
        <v>165233.44523816096</v>
      </c>
      <c r="E5" s="2">
        <v>163741.3961274777</v>
      </c>
      <c r="F5" s="2">
        <v>175857.5431682113</v>
      </c>
      <c r="G5" s="2">
        <v>167428.62464402241</v>
      </c>
      <c r="H5" s="2">
        <v>157303.77564034911</v>
      </c>
      <c r="I5" s="2">
        <v>170355.8229227954</v>
      </c>
      <c r="J5" s="2">
        <v>164761.28581201567</v>
      </c>
      <c r="K5" s="2">
        <v>152702.13612751398</v>
      </c>
      <c r="L5" s="2">
        <v>147716.60255300527</v>
      </c>
      <c r="M5" s="2">
        <v>155066.62479903983</v>
      </c>
      <c r="N5" s="2">
        <v>144054.98580504951</v>
      </c>
      <c r="O5" s="2">
        <v>135832.69503254248</v>
      </c>
      <c r="P5" s="2">
        <v>138448.10720066359</v>
      </c>
      <c r="Q5" s="2">
        <v>128929.55861375396</v>
      </c>
      <c r="R5" s="2">
        <v>128048.75673886918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274.11651250642763</v>
      </c>
      <c r="G6" s="1">
        <v>773.2793593605237</v>
      </c>
      <c r="H6" s="1">
        <v>1000.0013712140478</v>
      </c>
      <c r="I6" s="1">
        <v>975.37141596085166</v>
      </c>
      <c r="J6" s="1">
        <v>923.14093213781769</v>
      </c>
      <c r="K6" s="1">
        <v>1108.3194598601604</v>
      </c>
      <c r="L6" s="1">
        <v>2891.7773054196446</v>
      </c>
      <c r="M6" s="1">
        <v>2813.0542947932804</v>
      </c>
      <c r="N6" s="1">
        <v>3453.6674915245144</v>
      </c>
      <c r="O6" s="1">
        <v>2833.2947326163908</v>
      </c>
      <c r="P6" s="1">
        <v>2674.6984589852855</v>
      </c>
      <c r="Q6" s="1">
        <v>3717.20679509208</v>
      </c>
      <c r="R6" s="1">
        <v>1337.1769688241866</v>
      </c>
    </row>
    <row r="7" spans="1:18" ht="11.25" customHeight="1" x14ac:dyDescent="0.25">
      <c r="A7" s="61" t="s">
        <v>6</v>
      </c>
      <c r="B7" s="62" t="s">
        <v>7</v>
      </c>
      <c r="C7" s="1">
        <v>6081.5691200000128</v>
      </c>
      <c r="D7" s="1">
        <v>5664.6117788638048</v>
      </c>
      <c r="E7" s="1">
        <v>6064.2715613020018</v>
      </c>
      <c r="F7" s="1">
        <v>7278.4699812166282</v>
      </c>
      <c r="G7" s="1">
        <v>7660.7359195023373</v>
      </c>
      <c r="H7" s="1">
        <v>6146.5459369073205</v>
      </c>
      <c r="I7" s="1">
        <v>4974.631631344605</v>
      </c>
      <c r="J7" s="1">
        <v>4712.0726132267173</v>
      </c>
      <c r="K7" s="1">
        <v>4522.3889283081089</v>
      </c>
      <c r="L7" s="1">
        <v>3686.1723484122567</v>
      </c>
      <c r="M7" s="1">
        <v>2905.7341839191477</v>
      </c>
      <c r="N7" s="1">
        <v>3101.2664302439525</v>
      </c>
      <c r="O7" s="1">
        <v>3956.9170296922202</v>
      </c>
      <c r="P7" s="1">
        <v>956.02391015052513</v>
      </c>
      <c r="Q7" s="1">
        <v>1462.9846728395648</v>
      </c>
      <c r="R7" s="1">
        <v>271.78615447120166</v>
      </c>
    </row>
    <row r="8" spans="1:18" ht="11.25" customHeight="1" x14ac:dyDescent="0.25">
      <c r="A8" s="61" t="s">
        <v>8</v>
      </c>
      <c r="B8" s="62" t="s">
        <v>9</v>
      </c>
      <c r="C8" s="1">
        <v>154645.8717523519</v>
      </c>
      <c r="D8" s="1">
        <v>158831.38310659255</v>
      </c>
      <c r="E8" s="1">
        <v>156841.84289369569</v>
      </c>
      <c r="F8" s="1">
        <v>167463.23934985048</v>
      </c>
      <c r="G8" s="1">
        <v>157112.68941976051</v>
      </c>
      <c r="H8" s="1">
        <v>148226.01895927469</v>
      </c>
      <c r="I8" s="1">
        <v>162331.59555740314</v>
      </c>
      <c r="J8" s="1">
        <v>155870.65666169874</v>
      </c>
      <c r="K8" s="1">
        <v>144980.09217728229</v>
      </c>
      <c r="L8" s="1">
        <v>139396.45191931323</v>
      </c>
      <c r="M8" s="1">
        <v>147618.04739796353</v>
      </c>
      <c r="N8" s="1">
        <v>135279.56597503656</v>
      </c>
      <c r="O8" s="1">
        <v>126583.26821724857</v>
      </c>
      <c r="P8" s="1">
        <v>133236.04838303156</v>
      </c>
      <c r="Q8" s="1">
        <v>122415.33301424008</v>
      </c>
      <c r="R8" s="1">
        <v>125357.01029045608</v>
      </c>
    </row>
    <row r="9" spans="1:18" ht="11.25" customHeight="1" x14ac:dyDescent="0.25">
      <c r="A9" s="61" t="s">
        <v>10</v>
      </c>
      <c r="B9" s="62" t="s">
        <v>11</v>
      </c>
      <c r="C9" s="1">
        <v>719.88509999999883</v>
      </c>
      <c r="D9" s="1">
        <v>737.45035270462813</v>
      </c>
      <c r="E9" s="1">
        <v>835.28167248</v>
      </c>
      <c r="F9" s="1">
        <v>841.71732463774799</v>
      </c>
      <c r="G9" s="1">
        <v>1881.919945399032</v>
      </c>
      <c r="H9" s="1">
        <v>1931.2093729530422</v>
      </c>
      <c r="I9" s="1">
        <v>2074.2243180868081</v>
      </c>
      <c r="J9" s="1">
        <v>3255.4156049524081</v>
      </c>
      <c r="K9" s="1">
        <v>2091.3355620633965</v>
      </c>
      <c r="L9" s="1">
        <v>1742.2009798601521</v>
      </c>
      <c r="M9" s="1">
        <v>1729.7889223638576</v>
      </c>
      <c r="N9" s="1">
        <v>2220.4859082444705</v>
      </c>
      <c r="O9" s="1">
        <v>2459.2150529852984</v>
      </c>
      <c r="P9" s="1">
        <v>1581.3364484962171</v>
      </c>
      <c r="Q9" s="1">
        <v>1334.0341315822448</v>
      </c>
      <c r="R9" s="1">
        <v>1082.7833251177171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2.857491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34.289892000000002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6.2711992173599533</v>
      </c>
      <c r="F11" s="2">
        <v>0</v>
      </c>
      <c r="G11" s="2">
        <v>0</v>
      </c>
      <c r="H11" s="2">
        <v>0</v>
      </c>
      <c r="I11" s="2">
        <v>3.1355548099199999</v>
      </c>
      <c r="J11" s="2">
        <v>15.234714313200001</v>
      </c>
      <c r="K11" s="2">
        <v>6.0476534049600001</v>
      </c>
      <c r="L11" s="2">
        <v>27.327333197520385</v>
      </c>
      <c r="M11" s="2">
        <v>6.0989834193287642</v>
      </c>
      <c r="N11" s="2">
        <v>12.197925567196593</v>
      </c>
      <c r="O11" s="2">
        <v>12.197274495983578</v>
      </c>
      <c r="P11" s="2">
        <v>6.0990000000000064</v>
      </c>
      <c r="Q11" s="2">
        <v>12.198572825970277</v>
      </c>
      <c r="R11" s="2">
        <v>12.198122643467253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6.2711992173599533</v>
      </c>
      <c r="F12" s="1">
        <v>0</v>
      </c>
      <c r="G12" s="1">
        <v>0</v>
      </c>
      <c r="H12" s="1">
        <v>0</v>
      </c>
      <c r="I12" s="1">
        <v>3.1355548099199999</v>
      </c>
      <c r="J12" s="1">
        <v>15.234714313200001</v>
      </c>
      <c r="K12" s="1">
        <v>6.0476534049600001</v>
      </c>
      <c r="L12" s="1">
        <v>27.327333197520385</v>
      </c>
      <c r="M12" s="1">
        <v>6.0989834193287642</v>
      </c>
      <c r="N12" s="1">
        <v>12.197925567196593</v>
      </c>
      <c r="O12" s="1">
        <v>12.197274495983578</v>
      </c>
      <c r="P12" s="1">
        <v>6.0990000000000064</v>
      </c>
      <c r="Q12" s="1">
        <v>12.198572825970277</v>
      </c>
      <c r="R12" s="1">
        <v>12.198122643467253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39.542999999999999</v>
      </c>
      <c r="D14" s="2">
        <v>33.449601240000007</v>
      </c>
      <c r="E14" s="2">
        <v>285.84478374555601</v>
      </c>
      <c r="F14" s="2">
        <v>279.76117975437603</v>
      </c>
      <c r="G14" s="2">
        <v>234.148627753992</v>
      </c>
      <c r="H14" s="2">
        <v>228.15185940312742</v>
      </c>
      <c r="I14" s="2">
        <v>118.59370288524002</v>
      </c>
      <c r="J14" s="2">
        <v>97.30833632971202</v>
      </c>
      <c r="K14" s="2">
        <v>36.490474080000006</v>
      </c>
      <c r="L14" s="2">
        <v>3.0398592157200008</v>
      </c>
      <c r="M14" s="2">
        <v>15.17164543203091</v>
      </c>
      <c r="N14" s="2">
        <v>0</v>
      </c>
      <c r="O14" s="2">
        <v>0</v>
      </c>
      <c r="P14" s="2">
        <v>0</v>
      </c>
      <c r="Q14" s="2">
        <v>9.1224720166349602</v>
      </c>
      <c r="R14" s="2">
        <v>15.171608475213237</v>
      </c>
    </row>
    <row r="15" spans="1:18" ht="11.25" customHeight="1" x14ac:dyDescent="0.25">
      <c r="A15" s="63" t="s">
        <v>131</v>
      </c>
      <c r="B15" s="57" t="s">
        <v>132</v>
      </c>
      <c r="C15" s="3">
        <v>60973.557837391279</v>
      </c>
      <c r="D15" s="3">
        <v>60050.36091543267</v>
      </c>
      <c r="E15" s="3">
        <v>58674.763743917661</v>
      </c>
      <c r="F15" s="3">
        <v>60504.86848009075</v>
      </c>
      <c r="G15" s="3">
        <v>59873.073686088748</v>
      </c>
      <c r="H15" s="3">
        <v>61086.090600260584</v>
      </c>
      <c r="I15" s="3">
        <v>60516.459718261896</v>
      </c>
      <c r="J15" s="3">
        <v>60041.148596358638</v>
      </c>
      <c r="K15" s="3">
        <v>63464.119193090599</v>
      </c>
      <c r="L15" s="3">
        <v>57150.75266815818</v>
      </c>
      <c r="M15" s="3">
        <v>82551.965091323043</v>
      </c>
      <c r="N15" s="3">
        <v>81935.844844134859</v>
      </c>
      <c r="O15" s="3">
        <v>80037.637572579071</v>
      </c>
      <c r="P15" s="3">
        <v>75875.770318990675</v>
      </c>
      <c r="Q15" s="3">
        <v>74132.270247810622</v>
      </c>
      <c r="R15" s="3">
        <v>68681.109840125384</v>
      </c>
    </row>
    <row r="16" spans="1:18" ht="11.25" customHeight="1" x14ac:dyDescent="0.25">
      <c r="A16" s="59" t="s">
        <v>20</v>
      </c>
      <c r="B16" s="60" t="s">
        <v>21</v>
      </c>
      <c r="C16" s="2">
        <v>54019.823413246791</v>
      </c>
      <c r="D16" s="2">
        <v>51997.584408166811</v>
      </c>
      <c r="E16" s="2">
        <v>49895.144558140135</v>
      </c>
      <c r="F16" s="2">
        <v>51290.138753029438</v>
      </c>
      <c r="G16" s="2">
        <v>51231.83549484238</v>
      </c>
      <c r="H16" s="2">
        <v>52748.024728166267</v>
      </c>
      <c r="I16" s="2">
        <v>51820.764494160219</v>
      </c>
      <c r="J16" s="2">
        <v>50698.855809851018</v>
      </c>
      <c r="K16" s="2">
        <v>54255.246325660344</v>
      </c>
      <c r="L16" s="2">
        <v>48577.292952860465</v>
      </c>
      <c r="M16" s="2">
        <v>73157.65375838714</v>
      </c>
      <c r="N16" s="2">
        <v>73894.144115087081</v>
      </c>
      <c r="O16" s="2">
        <v>72386.600779910557</v>
      </c>
      <c r="P16" s="2">
        <v>68705.985753633358</v>
      </c>
      <c r="Q16" s="2">
        <v>67053.234494618198</v>
      </c>
      <c r="R16" s="2">
        <v>61943.177616921734</v>
      </c>
    </row>
    <row r="17" spans="1:18" ht="11.25" customHeight="1" x14ac:dyDescent="0.25">
      <c r="A17" s="64" t="s">
        <v>23</v>
      </c>
      <c r="B17" s="60" t="s">
        <v>24</v>
      </c>
      <c r="C17" s="2">
        <v>4648.0546754927409</v>
      </c>
      <c r="D17" s="2">
        <v>5482.7419775284807</v>
      </c>
      <c r="E17" s="2">
        <v>6320.4082653945597</v>
      </c>
      <c r="F17" s="2">
        <v>6629.7969366818397</v>
      </c>
      <c r="G17" s="2">
        <v>6252.4425250188006</v>
      </c>
      <c r="H17" s="2">
        <v>5465.7132830886067</v>
      </c>
      <c r="I17" s="2">
        <v>5928.5847050092807</v>
      </c>
      <c r="J17" s="2">
        <v>6284.7866829427203</v>
      </c>
      <c r="K17" s="2">
        <v>5990.4753449939999</v>
      </c>
      <c r="L17" s="2">
        <v>6124.941661784399</v>
      </c>
      <c r="M17" s="2">
        <v>7081.623289388227</v>
      </c>
      <c r="N17" s="2">
        <v>6102.5439821538166</v>
      </c>
      <c r="O17" s="2">
        <v>5374.7114313872544</v>
      </c>
      <c r="P17" s="2">
        <v>4487.8586465895478</v>
      </c>
      <c r="Q17" s="2">
        <v>4441.7852679499338</v>
      </c>
      <c r="R17" s="2">
        <v>4260.5991338330759</v>
      </c>
    </row>
    <row r="18" spans="1:18" ht="11.25" customHeight="1" x14ac:dyDescent="0.25">
      <c r="A18" s="65" t="s">
        <v>133</v>
      </c>
      <c r="B18" s="60" t="s">
        <v>22</v>
      </c>
      <c r="C18" s="2">
        <v>2305.6797486517476</v>
      </c>
      <c r="D18" s="2">
        <v>2570.0345297373824</v>
      </c>
      <c r="E18" s="2">
        <v>2459.2109203829696</v>
      </c>
      <c r="F18" s="2">
        <v>2584.932790379472</v>
      </c>
      <c r="G18" s="2">
        <v>2388.7956662275683</v>
      </c>
      <c r="H18" s="2">
        <v>2872.3525890057158</v>
      </c>
      <c r="I18" s="2">
        <v>2767.1105190924</v>
      </c>
      <c r="J18" s="2">
        <v>3057.5061035649005</v>
      </c>
      <c r="K18" s="2">
        <v>3207.7471020777002</v>
      </c>
      <c r="L18" s="2">
        <v>2437.8706510002003</v>
      </c>
      <c r="M18" s="2">
        <v>2312.6880435476787</v>
      </c>
      <c r="N18" s="2">
        <v>1928.5568049127237</v>
      </c>
      <c r="O18" s="2">
        <v>2267.8453612812636</v>
      </c>
      <c r="P18" s="2">
        <v>2673.4459187677703</v>
      </c>
      <c r="Q18" s="2">
        <v>2626.6505348936871</v>
      </c>
      <c r="R18" s="2">
        <v>2466.7335661163925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10.65042035856</v>
      </c>
      <c r="L19" s="2">
        <v>10.647402513120005</v>
      </c>
      <c r="M19" s="2">
        <v>0</v>
      </c>
      <c r="N19" s="2">
        <v>10.59994198124307</v>
      </c>
      <c r="O19" s="2">
        <v>8.4800000000000342</v>
      </c>
      <c r="P19" s="2">
        <v>8.48</v>
      </c>
      <c r="Q19" s="2">
        <v>10.599950348805345</v>
      </c>
      <c r="R19" s="2">
        <v>10.59952325417898</v>
      </c>
    </row>
    <row r="20" spans="1:18" ht="11.25" customHeight="1" x14ac:dyDescent="0.25">
      <c r="A20" s="56" t="s">
        <v>27</v>
      </c>
      <c r="B20" s="57" t="s">
        <v>28</v>
      </c>
      <c r="C20" s="3">
        <v>1501.9201873239804</v>
      </c>
      <c r="D20" s="3">
        <v>1500.0490716354004</v>
      </c>
      <c r="E20" s="3">
        <v>1347.7017941071203</v>
      </c>
      <c r="F20" s="3">
        <v>975.71699280000075</v>
      </c>
      <c r="G20" s="3">
        <v>1834.0938926960405</v>
      </c>
      <c r="H20" s="3">
        <v>1075.3604254852582</v>
      </c>
      <c r="I20" s="3">
        <v>936.62048776535994</v>
      </c>
      <c r="J20" s="3">
        <v>1461.2838982297203</v>
      </c>
      <c r="K20" s="3">
        <v>934.64522083943893</v>
      </c>
      <c r="L20" s="3">
        <v>670.74365505995991</v>
      </c>
      <c r="M20" s="3">
        <v>673.22000892103824</v>
      </c>
      <c r="N20" s="3">
        <v>553.68699380389239</v>
      </c>
      <c r="O20" s="3">
        <v>558.86535648319773</v>
      </c>
      <c r="P20" s="3">
        <v>647.85713142740701</v>
      </c>
      <c r="Q20" s="3">
        <v>579.08400000000199</v>
      </c>
      <c r="R20" s="3">
        <v>539.95747478607416</v>
      </c>
    </row>
    <row r="21" spans="1:18" ht="11.25" customHeight="1" x14ac:dyDescent="0.25">
      <c r="A21" s="53" t="s">
        <v>29</v>
      </c>
      <c r="B21" s="54" t="s">
        <v>30</v>
      </c>
      <c r="C21" s="80">
        <v>33840.097043823043</v>
      </c>
      <c r="D21" s="80">
        <v>33280.216454166337</v>
      </c>
      <c r="E21" s="80">
        <v>34158.300717169564</v>
      </c>
      <c r="F21" s="80">
        <v>42091.570631090559</v>
      </c>
      <c r="G21" s="80">
        <v>36714.393402731395</v>
      </c>
      <c r="H21" s="80">
        <v>34209.157824672817</v>
      </c>
      <c r="I21" s="80">
        <v>34697.440439355079</v>
      </c>
      <c r="J21" s="80">
        <v>33057.640653379553</v>
      </c>
      <c r="K21" s="80">
        <v>31063.247500141006</v>
      </c>
      <c r="L21" s="80">
        <v>27804.615575028416</v>
      </c>
      <c r="M21" s="80">
        <v>30499.339190105609</v>
      </c>
      <c r="N21" s="80">
        <v>26416.954400518109</v>
      </c>
      <c r="O21" s="80">
        <v>24477.719332127526</v>
      </c>
      <c r="P21" s="80">
        <v>18830.73979362617</v>
      </c>
      <c r="Q21" s="80">
        <v>18184.697234830288</v>
      </c>
      <c r="R21" s="80">
        <v>18123.996835478538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33840.097043823043</v>
      </c>
      <c r="D30" s="3">
        <v>33280.216454166337</v>
      </c>
      <c r="E30" s="3">
        <v>34158.300717169564</v>
      </c>
      <c r="F30" s="3">
        <v>42091.570631090559</v>
      </c>
      <c r="G30" s="3">
        <v>36714.393402731395</v>
      </c>
      <c r="H30" s="3">
        <v>34209.157824672817</v>
      </c>
      <c r="I30" s="3">
        <v>34697.440439355079</v>
      </c>
      <c r="J30" s="3">
        <v>33057.640653379553</v>
      </c>
      <c r="K30" s="3">
        <v>31063.247500141006</v>
      </c>
      <c r="L30" s="3">
        <v>27804.615575028416</v>
      </c>
      <c r="M30" s="3">
        <v>30499.339190105609</v>
      </c>
      <c r="N30" s="3">
        <v>26416.954400518109</v>
      </c>
      <c r="O30" s="3">
        <v>24477.719332127526</v>
      </c>
      <c r="P30" s="3">
        <v>18830.73979362617</v>
      </c>
      <c r="Q30" s="3">
        <v>18184.697234830288</v>
      </c>
      <c r="R30" s="3">
        <v>18123.996835478538</v>
      </c>
    </row>
    <row r="31" spans="1:18" ht="11.25" customHeight="1" x14ac:dyDescent="0.25">
      <c r="A31" s="59" t="s">
        <v>142</v>
      </c>
      <c r="B31" s="60" t="s">
        <v>143</v>
      </c>
      <c r="C31" s="2">
        <v>3836.8202728867213</v>
      </c>
      <c r="D31" s="2">
        <v>2307.1601219904005</v>
      </c>
      <c r="E31" s="2">
        <v>2122.9432317642245</v>
      </c>
      <c r="F31" s="2">
        <v>1939.4832885174726</v>
      </c>
      <c r="G31" s="2">
        <v>3039.1027855591683</v>
      </c>
      <c r="H31" s="2">
        <v>3014.3762283251449</v>
      </c>
      <c r="I31" s="2">
        <v>3281.8594906091544</v>
      </c>
      <c r="J31" s="2">
        <v>3526.2309700615683</v>
      </c>
      <c r="K31" s="2">
        <v>3370.3385629248</v>
      </c>
      <c r="L31" s="2">
        <v>3126.11711962752</v>
      </c>
      <c r="M31" s="2">
        <v>3588.5021618380611</v>
      </c>
      <c r="N31" s="2">
        <v>3996.9040934919271</v>
      </c>
      <c r="O31" s="2">
        <v>3736.1369553334321</v>
      </c>
      <c r="P31" s="2">
        <v>3350.296991703729</v>
      </c>
      <c r="Q31" s="2">
        <v>3275.6165052191172</v>
      </c>
      <c r="R31" s="2">
        <v>3078.8818382867917</v>
      </c>
    </row>
    <row r="32" spans="1:18" ht="11.25" customHeight="1" x14ac:dyDescent="0.25">
      <c r="A32" s="61" t="s">
        <v>144</v>
      </c>
      <c r="B32" s="62" t="s">
        <v>41</v>
      </c>
      <c r="C32" s="1">
        <v>3806.3282728867216</v>
      </c>
      <c r="D32" s="1">
        <v>2282.6589683904003</v>
      </c>
      <c r="E32" s="1">
        <v>2095.6051024842245</v>
      </c>
      <c r="F32" s="1">
        <v>1912.1270799651845</v>
      </c>
      <c r="G32" s="1">
        <v>3017.7104414906885</v>
      </c>
      <c r="H32" s="1">
        <v>2986.9099293084028</v>
      </c>
      <c r="I32" s="1">
        <v>3254.5213613291544</v>
      </c>
      <c r="J32" s="1">
        <v>3507.9195815815683</v>
      </c>
      <c r="K32" s="1">
        <v>3370.3385629248</v>
      </c>
      <c r="L32" s="1">
        <v>3126.11711962752</v>
      </c>
      <c r="M32" s="1">
        <v>3588.5021618380611</v>
      </c>
      <c r="N32" s="1">
        <v>3996.9040934919271</v>
      </c>
      <c r="O32" s="1">
        <v>3736.1369553334321</v>
      </c>
      <c r="P32" s="1">
        <v>3350.296991703729</v>
      </c>
      <c r="Q32" s="1">
        <v>3275.6165052191172</v>
      </c>
      <c r="R32" s="1">
        <v>3078.8818382867917</v>
      </c>
    </row>
    <row r="33" spans="1:18" ht="11.25" customHeight="1" x14ac:dyDescent="0.25">
      <c r="A33" s="61" t="s">
        <v>42</v>
      </c>
      <c r="B33" s="62" t="s">
        <v>43</v>
      </c>
      <c r="C33" s="1">
        <v>30.491999999999877</v>
      </c>
      <c r="D33" s="1">
        <v>24.501153600000002</v>
      </c>
      <c r="E33" s="1">
        <v>27.338129280000004</v>
      </c>
      <c r="F33" s="1">
        <v>27.356208552288006</v>
      </c>
      <c r="G33" s="1">
        <v>21.392344068480007</v>
      </c>
      <c r="H33" s="1">
        <v>27.466299016741939</v>
      </c>
      <c r="I33" s="1">
        <v>27.338129280000004</v>
      </c>
      <c r="J33" s="1">
        <v>18.311388480000002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37.733556302822734</v>
      </c>
      <c r="D34" s="2">
        <v>40.619608948656023</v>
      </c>
      <c r="E34" s="2">
        <v>52.23412895159521</v>
      </c>
      <c r="F34" s="2">
        <v>37.470526430512322</v>
      </c>
      <c r="G34" s="2">
        <v>107.54514443286001</v>
      </c>
      <c r="H34" s="2">
        <v>75.467576958925306</v>
      </c>
      <c r="I34" s="2">
        <v>69.745389120000013</v>
      </c>
      <c r="J34" s="2">
        <v>452.81256022026002</v>
      </c>
      <c r="K34" s="2">
        <v>66.839384077416014</v>
      </c>
      <c r="L34" s="2">
        <v>90.086790369096008</v>
      </c>
      <c r="M34" s="2">
        <v>127.27256436553799</v>
      </c>
      <c r="N34" s="2">
        <v>204.82245649654519</v>
      </c>
      <c r="O34" s="2">
        <v>109.0406415334335</v>
      </c>
      <c r="P34" s="2">
        <v>80.136969832877966</v>
      </c>
      <c r="Q34" s="2">
        <v>65.624010662612847</v>
      </c>
      <c r="R34" s="2">
        <v>65.681454130577706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9.3319585200000024</v>
      </c>
      <c r="L38" s="2">
        <v>3.0103092000000005</v>
      </c>
      <c r="M38" s="2">
        <v>3.0917007537916921</v>
      </c>
      <c r="N38" s="2">
        <v>3.0916985952039164</v>
      </c>
      <c r="O38" s="2">
        <v>3.0916998852400126</v>
      </c>
      <c r="P38" s="2">
        <v>12.366800484604955</v>
      </c>
      <c r="Q38" s="2">
        <v>12.366800000000026</v>
      </c>
      <c r="R38" s="2">
        <v>3.0917001838254476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9.3319585200000024</v>
      </c>
      <c r="L41" s="1">
        <v>3.0103092000000005</v>
      </c>
      <c r="M41" s="1">
        <v>3.0917007537916921</v>
      </c>
      <c r="N41" s="1">
        <v>3.0916985952039164</v>
      </c>
      <c r="O41" s="1">
        <v>3.0916998852400126</v>
      </c>
      <c r="P41" s="1">
        <v>12.366800484604955</v>
      </c>
      <c r="Q41" s="1">
        <v>12.366800000000026</v>
      </c>
      <c r="R41" s="1">
        <v>3.0917001838254476</v>
      </c>
    </row>
    <row r="42" spans="1:18" ht="11.25" customHeight="1" x14ac:dyDescent="0.25">
      <c r="A42" s="64" t="s">
        <v>55</v>
      </c>
      <c r="B42" s="60" t="s">
        <v>56</v>
      </c>
      <c r="C42" s="2">
        <v>62.568918664594605</v>
      </c>
      <c r="D42" s="2">
        <v>27.620291979680403</v>
      </c>
      <c r="E42" s="2">
        <v>40.693955957546407</v>
      </c>
      <c r="F42" s="2">
        <v>33.911583930756002</v>
      </c>
      <c r="G42" s="2">
        <v>67.823167861512005</v>
      </c>
      <c r="H42" s="2">
        <v>19.351200000000059</v>
      </c>
      <c r="I42" s="2">
        <v>32.223736889244002</v>
      </c>
      <c r="J42" s="2">
        <v>22.710009870756</v>
      </c>
      <c r="K42" s="2">
        <v>190.27337417848801</v>
      </c>
      <c r="L42" s="2">
        <v>319.16819897848802</v>
      </c>
      <c r="M42" s="2">
        <v>206.4128503257935</v>
      </c>
      <c r="N42" s="2">
        <v>196.73711060722366</v>
      </c>
      <c r="O42" s="2">
        <v>129.00799521138686</v>
      </c>
      <c r="P42" s="2">
        <v>125.78280492891997</v>
      </c>
      <c r="Q42" s="2">
        <v>32.251999999999995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2069.981458087736</v>
      </c>
      <c r="D43" s="2">
        <v>1943.6589856660626</v>
      </c>
      <c r="E43" s="2">
        <v>1546.5777741541301</v>
      </c>
      <c r="F43" s="2">
        <v>1923.832173246984</v>
      </c>
      <c r="G43" s="2">
        <v>1357.8099481683359</v>
      </c>
      <c r="H43" s="2">
        <v>1030.741177010751</v>
      </c>
      <c r="I43" s="2">
        <v>1730.164675223177</v>
      </c>
      <c r="J43" s="2">
        <v>1327.7791112342322</v>
      </c>
      <c r="K43" s="2">
        <v>1087.6999122499997</v>
      </c>
      <c r="L43" s="2">
        <v>1393.4522742484739</v>
      </c>
      <c r="M43" s="2">
        <v>1432.3454814415113</v>
      </c>
      <c r="N43" s="2">
        <v>1209.9272820685669</v>
      </c>
      <c r="O43" s="2">
        <v>1105.6969615277133</v>
      </c>
      <c r="P43" s="2">
        <v>1046.9452926580082</v>
      </c>
      <c r="Q43" s="2">
        <v>1385.3023152033925</v>
      </c>
      <c r="R43" s="2">
        <v>1041.9582608876208</v>
      </c>
    </row>
    <row r="44" spans="1:18" ht="11.25" customHeight="1" x14ac:dyDescent="0.25">
      <c r="A44" s="59" t="s">
        <v>149</v>
      </c>
      <c r="B44" s="60" t="s">
        <v>59</v>
      </c>
      <c r="C44" s="2">
        <v>22114.697956891232</v>
      </c>
      <c r="D44" s="2">
        <v>23482.083045065552</v>
      </c>
      <c r="E44" s="2">
        <v>25313.017737998667</v>
      </c>
      <c r="F44" s="2">
        <v>35117.100705737736</v>
      </c>
      <c r="G44" s="2">
        <v>20191.596451671317</v>
      </c>
      <c r="H44" s="2">
        <v>18371.657619514954</v>
      </c>
      <c r="I44" s="2">
        <v>15792.134456229043</v>
      </c>
      <c r="J44" s="2">
        <v>13186.028962062723</v>
      </c>
      <c r="K44" s="2">
        <v>13012.612068639601</v>
      </c>
      <c r="L44" s="2">
        <v>13938.328277969476</v>
      </c>
      <c r="M44" s="2">
        <v>11359.24141350159</v>
      </c>
      <c r="N44" s="2">
        <v>8300.4176618597339</v>
      </c>
      <c r="O44" s="2">
        <v>6888.6684867512522</v>
      </c>
      <c r="P44" s="2">
        <v>4935.0168475944029</v>
      </c>
      <c r="Q44" s="2">
        <v>3829.8074818662271</v>
      </c>
      <c r="R44" s="2">
        <v>4164.1747625045173</v>
      </c>
    </row>
    <row r="45" spans="1:18" ht="11.25" customHeight="1" x14ac:dyDescent="0.25">
      <c r="A45" s="59" t="s">
        <v>150</v>
      </c>
      <c r="B45" s="60" t="s">
        <v>151</v>
      </c>
      <c r="C45" s="2">
        <v>5718.2948809899417</v>
      </c>
      <c r="D45" s="2">
        <v>5479.0744005159841</v>
      </c>
      <c r="E45" s="2">
        <v>5082.8338883433971</v>
      </c>
      <c r="F45" s="2">
        <v>3039.7723532271002</v>
      </c>
      <c r="G45" s="2">
        <v>11950.515905038201</v>
      </c>
      <c r="H45" s="2">
        <v>11697.564022863045</v>
      </c>
      <c r="I45" s="2">
        <v>13791.312691284458</v>
      </c>
      <c r="J45" s="2">
        <v>14542.079039930015</v>
      </c>
      <c r="K45" s="2">
        <v>13326.152239550702</v>
      </c>
      <c r="L45" s="2">
        <v>8934.452604635364</v>
      </c>
      <c r="M45" s="2">
        <v>13782.473017879327</v>
      </c>
      <c r="N45" s="2">
        <v>12505.054097398908</v>
      </c>
      <c r="O45" s="2">
        <v>12506.07659188507</v>
      </c>
      <c r="P45" s="2">
        <v>9280.1940864236276</v>
      </c>
      <c r="Q45" s="2">
        <v>9583.7281218789376</v>
      </c>
      <c r="R45" s="2">
        <v>9770.2088194852022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4047.4987628528165</v>
      </c>
      <c r="D48" s="1">
        <v>3662.1860734923121</v>
      </c>
      <c r="E48" s="1">
        <v>2940.8180886836285</v>
      </c>
      <c r="F48" s="1">
        <v>292.599677309904</v>
      </c>
      <c r="G48" s="1">
        <v>192.25279947603605</v>
      </c>
      <c r="H48" s="1">
        <v>290.27718116117506</v>
      </c>
      <c r="I48" s="1">
        <v>145.28614680000001</v>
      </c>
      <c r="J48" s="1">
        <v>185.49023615463602</v>
      </c>
      <c r="K48" s="1">
        <v>6.4196880149520013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861.11984916712959</v>
      </c>
      <c r="D49" s="1">
        <v>901.73774090790005</v>
      </c>
      <c r="E49" s="1">
        <v>882.9743120055</v>
      </c>
      <c r="F49" s="1">
        <v>927.88255891889992</v>
      </c>
      <c r="G49" s="1">
        <v>908.1842814252002</v>
      </c>
      <c r="H49" s="1">
        <v>1135.9779614721838</v>
      </c>
      <c r="I49" s="1">
        <v>1411.6681540728</v>
      </c>
      <c r="J49" s="1">
        <v>1643.0233616784001</v>
      </c>
      <c r="K49" s="1">
        <v>1222.5982615703999</v>
      </c>
      <c r="L49" s="1">
        <v>1223.4161979585001</v>
      </c>
      <c r="M49" s="1">
        <v>1617.5262414220761</v>
      </c>
      <c r="N49" s="1">
        <v>1507.2579677227459</v>
      </c>
      <c r="O49" s="1">
        <v>1469.1338843130718</v>
      </c>
      <c r="P49" s="1">
        <v>1062.2615425361093</v>
      </c>
      <c r="Q49" s="1">
        <v>1110.2109449975321</v>
      </c>
      <c r="R49" s="1">
        <v>724.32723550108301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809.67626896999502</v>
      </c>
      <c r="D51" s="1">
        <v>915.15058611577206</v>
      </c>
      <c r="E51" s="1">
        <v>1259.0414876542682</v>
      </c>
      <c r="F51" s="1">
        <v>1819.2901169982961</v>
      </c>
      <c r="G51" s="1">
        <v>10850.078824136965</v>
      </c>
      <c r="H51" s="1">
        <v>10271.308880229686</v>
      </c>
      <c r="I51" s="1">
        <v>12234.358390411659</v>
      </c>
      <c r="J51" s="1">
        <v>12713.565442096979</v>
      </c>
      <c r="K51" s="1">
        <v>12097.13428996535</v>
      </c>
      <c r="L51" s="1">
        <v>7711.0364066768643</v>
      </c>
      <c r="M51" s="1">
        <v>12164.946776457251</v>
      </c>
      <c r="N51" s="1">
        <v>10997.796129676162</v>
      </c>
      <c r="O51" s="1">
        <v>11036.942707571998</v>
      </c>
      <c r="P51" s="1">
        <v>8217.9325438875185</v>
      </c>
      <c r="Q51" s="1">
        <v>8473.5171768814052</v>
      </c>
      <c r="R51" s="1">
        <v>9045.8815839841191</v>
      </c>
    </row>
    <row r="52" spans="1:18" ht="11.25" customHeight="1" x14ac:dyDescent="0.25">
      <c r="A52" s="53" t="s">
        <v>72</v>
      </c>
      <c r="B52" s="54" t="s">
        <v>73</v>
      </c>
      <c r="C52" s="80">
        <v>122671.24178975262</v>
      </c>
      <c r="D52" s="80">
        <v>131198.12610437197</v>
      </c>
      <c r="E52" s="80">
        <v>138993.64433659791</v>
      </c>
      <c r="F52" s="80">
        <v>153139.47337895897</v>
      </c>
      <c r="G52" s="80">
        <v>163425.1697443919</v>
      </c>
      <c r="H52" s="80">
        <v>168781.9488909955</v>
      </c>
      <c r="I52" s="80">
        <v>176111.91014649253</v>
      </c>
      <c r="J52" s="80">
        <v>178602.11411536208</v>
      </c>
      <c r="K52" s="80">
        <v>179863.05354527282</v>
      </c>
      <c r="L52" s="80">
        <v>163135.36958563954</v>
      </c>
      <c r="M52" s="80">
        <v>182688.60969970061</v>
      </c>
      <c r="N52" s="80">
        <v>169660.44104748595</v>
      </c>
      <c r="O52" s="80">
        <v>162064.71459299195</v>
      </c>
      <c r="P52" s="80">
        <v>148521.98586345161</v>
      </c>
      <c r="Q52" s="80">
        <v>135374.61701209674</v>
      </c>
      <c r="R52" s="80">
        <v>145641.9023434073</v>
      </c>
    </row>
    <row r="53" spans="1:18" ht="11.25" customHeight="1" x14ac:dyDescent="0.25">
      <c r="A53" s="56" t="s">
        <v>74</v>
      </c>
      <c r="B53" s="57" t="s">
        <v>75</v>
      </c>
      <c r="C53" s="3">
        <v>103782.91413557288</v>
      </c>
      <c r="D53" s="3">
        <v>111368.83696474531</v>
      </c>
      <c r="E53" s="3">
        <v>118518.52824671565</v>
      </c>
      <c r="F53" s="3">
        <v>129410.13363786526</v>
      </c>
      <c r="G53" s="3">
        <v>139615.40615147058</v>
      </c>
      <c r="H53" s="3">
        <v>146567.17397977115</v>
      </c>
      <c r="I53" s="3">
        <v>151193.26318944516</v>
      </c>
      <c r="J53" s="3">
        <v>152502.75990756458</v>
      </c>
      <c r="K53" s="3">
        <v>152941.05885164594</v>
      </c>
      <c r="L53" s="3">
        <v>144153.97454551185</v>
      </c>
      <c r="M53" s="3">
        <v>158415.6425396851</v>
      </c>
      <c r="N53" s="3">
        <v>146442.96332972057</v>
      </c>
      <c r="O53" s="3">
        <v>141339.52273599329</v>
      </c>
      <c r="P53" s="3">
        <v>129140.36151993953</v>
      </c>
      <c r="Q53" s="3">
        <v>115279.41944992726</v>
      </c>
      <c r="R53" s="3">
        <v>120289.91766394026</v>
      </c>
    </row>
    <row r="54" spans="1:18" ht="11.25" customHeight="1" x14ac:dyDescent="0.25">
      <c r="A54" s="56" t="s">
        <v>152</v>
      </c>
      <c r="B54" s="57" t="s">
        <v>153</v>
      </c>
      <c r="C54" s="3">
        <v>18888.327654179731</v>
      </c>
      <c r="D54" s="3">
        <v>19829.289139626671</v>
      </c>
      <c r="E54" s="3">
        <v>20475.116089882267</v>
      </c>
      <c r="F54" s="3">
        <v>23729.339741093714</v>
      </c>
      <c r="G54" s="3">
        <v>23809.763592921314</v>
      </c>
      <c r="H54" s="3">
        <v>22214.774911224351</v>
      </c>
      <c r="I54" s="3">
        <v>24918.64695704736</v>
      </c>
      <c r="J54" s="3">
        <v>26099.354207797493</v>
      </c>
      <c r="K54" s="3">
        <v>26921.994693626879</v>
      </c>
      <c r="L54" s="3">
        <v>18981.395040127674</v>
      </c>
      <c r="M54" s="3">
        <v>24272.96716001552</v>
      </c>
      <c r="N54" s="3">
        <v>23217.47771776537</v>
      </c>
      <c r="O54" s="3">
        <v>20725.191856998652</v>
      </c>
      <c r="P54" s="3">
        <v>19381.624343512074</v>
      </c>
      <c r="Q54" s="3">
        <v>20095.19756216948</v>
      </c>
      <c r="R54" s="3">
        <v>25351.984679467037</v>
      </c>
    </row>
    <row r="55" spans="1:18" ht="11.25" customHeight="1" x14ac:dyDescent="0.25">
      <c r="A55" s="59" t="s">
        <v>76</v>
      </c>
      <c r="B55" s="60" t="s">
        <v>77</v>
      </c>
      <c r="C55" s="2">
        <v>1560.5809367837674</v>
      </c>
      <c r="D55" s="2">
        <v>1500.163432486416</v>
      </c>
      <c r="E55" s="2">
        <v>1530.7249692055677</v>
      </c>
      <c r="F55" s="2">
        <v>1542.372840570672</v>
      </c>
      <c r="G55" s="2">
        <v>1480.418263628208</v>
      </c>
      <c r="H55" s="2">
        <v>1494.7715720178185</v>
      </c>
      <c r="I55" s="2">
        <v>1824.322164343344</v>
      </c>
      <c r="J55" s="2">
        <v>2001.9467606166718</v>
      </c>
      <c r="K55" s="2">
        <v>1892.6919590544003</v>
      </c>
      <c r="L55" s="2">
        <v>1517.8821903120959</v>
      </c>
      <c r="M55" s="2">
        <v>1945.2412986254733</v>
      </c>
      <c r="N55" s="2">
        <v>1900.650702155888</v>
      </c>
      <c r="O55" s="2">
        <v>1725.4678382658881</v>
      </c>
      <c r="P55" s="2">
        <v>1568.4410631891799</v>
      </c>
      <c r="Q55" s="2">
        <v>1595.6231494965305</v>
      </c>
      <c r="R55" s="2">
        <v>1955.7186233503119</v>
      </c>
    </row>
    <row r="56" spans="1:18" ht="11.25" customHeight="1" x14ac:dyDescent="0.25">
      <c r="A56" s="59" t="s">
        <v>78</v>
      </c>
      <c r="B56" s="60" t="s">
        <v>79</v>
      </c>
      <c r="C56" s="2">
        <v>15744.5884120832</v>
      </c>
      <c r="D56" s="2">
        <v>16593.336917071199</v>
      </c>
      <c r="E56" s="2">
        <v>17127.180243669598</v>
      </c>
      <c r="F56" s="2">
        <v>18910.044751759204</v>
      </c>
      <c r="G56" s="2">
        <v>19114.213517848802</v>
      </c>
      <c r="H56" s="2">
        <v>17380.260304855627</v>
      </c>
      <c r="I56" s="2">
        <v>19975.438554177599</v>
      </c>
      <c r="J56" s="2">
        <v>20937.972151137601</v>
      </c>
      <c r="K56" s="2">
        <v>22079.870294882396</v>
      </c>
      <c r="L56" s="2">
        <v>14717.785415767197</v>
      </c>
      <c r="M56" s="2">
        <v>19450.888451001476</v>
      </c>
      <c r="N56" s="2">
        <v>18607.155076092648</v>
      </c>
      <c r="O56" s="2">
        <v>16148.350785424966</v>
      </c>
      <c r="P56" s="2">
        <v>14940.886463067161</v>
      </c>
      <c r="Q56" s="2">
        <v>15585.662922806479</v>
      </c>
      <c r="R56" s="2">
        <v>19967.746983905723</v>
      </c>
    </row>
    <row r="57" spans="1:18" ht="11.25" customHeight="1" x14ac:dyDescent="0.25">
      <c r="A57" s="64" t="s">
        <v>154</v>
      </c>
      <c r="B57" s="60" t="s">
        <v>80</v>
      </c>
      <c r="C57" s="2">
        <v>547.03171708418085</v>
      </c>
      <c r="D57" s="2">
        <v>597.20565156897601</v>
      </c>
      <c r="E57" s="2">
        <v>621.83834337182395</v>
      </c>
      <c r="F57" s="2">
        <v>658.72216948896005</v>
      </c>
      <c r="G57" s="2">
        <v>627.17201172446391</v>
      </c>
      <c r="H57" s="2">
        <v>661.43043658327485</v>
      </c>
      <c r="I57" s="2">
        <v>680.7052966606559</v>
      </c>
      <c r="J57" s="2">
        <v>686.66895950817593</v>
      </c>
      <c r="K57" s="2">
        <v>755.16532938935995</v>
      </c>
      <c r="L57" s="2">
        <v>729.15862126622403</v>
      </c>
      <c r="M57" s="2">
        <v>774.55740891402411</v>
      </c>
      <c r="N57" s="2">
        <v>769.91414218073919</v>
      </c>
      <c r="O57" s="2">
        <v>706.50340549231714</v>
      </c>
      <c r="P57" s="2">
        <v>721.78618715815776</v>
      </c>
      <c r="Q57" s="2">
        <v>760.30559999999991</v>
      </c>
      <c r="R57" s="2">
        <v>730.91494889593571</v>
      </c>
    </row>
    <row r="58" spans="1:18" ht="11.25" customHeight="1" x14ac:dyDescent="0.25">
      <c r="A58" s="64" t="s">
        <v>81</v>
      </c>
      <c r="B58" s="60" t="s">
        <v>82</v>
      </c>
      <c r="C58" s="2">
        <v>1036.1265882285838</v>
      </c>
      <c r="D58" s="2">
        <v>1138.5831385000799</v>
      </c>
      <c r="E58" s="2">
        <v>1195.37253363528</v>
      </c>
      <c r="F58" s="2">
        <v>2618.1999792748802</v>
      </c>
      <c r="G58" s="2">
        <v>2587.9597997198402</v>
      </c>
      <c r="H58" s="2">
        <v>2678.3125977676327</v>
      </c>
      <c r="I58" s="2">
        <v>2438.1809418657599</v>
      </c>
      <c r="J58" s="2">
        <v>2472.7663365350404</v>
      </c>
      <c r="K58" s="2">
        <v>2194.2671103007201</v>
      </c>
      <c r="L58" s="2">
        <v>2016.56881278216</v>
      </c>
      <c r="M58" s="2">
        <v>2102.280001474543</v>
      </c>
      <c r="N58" s="2">
        <v>1939.7577973360983</v>
      </c>
      <c r="O58" s="2">
        <v>2144.869827815482</v>
      </c>
      <c r="P58" s="2">
        <v>2150.510630097574</v>
      </c>
      <c r="Q58" s="2">
        <v>2153.6058898664719</v>
      </c>
      <c r="R58" s="2">
        <v>2697.6041233150636</v>
      </c>
    </row>
    <row r="59" spans="1:18" ht="11.25" customHeight="1" x14ac:dyDescent="0.25">
      <c r="A59" s="81" t="s">
        <v>349</v>
      </c>
      <c r="B59" s="54">
        <v>7200</v>
      </c>
      <c r="C59" s="80">
        <v>7256.9796212947713</v>
      </c>
      <c r="D59" s="80">
        <v>9927.4003953854699</v>
      </c>
      <c r="E59" s="80">
        <v>10169.962754714401</v>
      </c>
      <c r="F59" s="80">
        <v>11209.915490102556</v>
      </c>
      <c r="G59" s="80">
        <v>11408.921276214636</v>
      </c>
      <c r="H59" s="80">
        <v>12287.788285087119</v>
      </c>
      <c r="I59" s="80">
        <v>12869.758056626935</v>
      </c>
      <c r="J59" s="80">
        <v>13225.047276312993</v>
      </c>
      <c r="K59" s="80">
        <v>13442.453376703257</v>
      </c>
      <c r="L59" s="80">
        <v>15196.021104555879</v>
      </c>
      <c r="M59" s="80">
        <v>15886.448414094732</v>
      </c>
      <c r="N59" s="80">
        <v>17500.093596961531</v>
      </c>
      <c r="O59" s="80">
        <v>18823.98977288117</v>
      </c>
      <c r="P59" s="80">
        <v>19168.614621792789</v>
      </c>
      <c r="Q59" s="80">
        <v>20733.296862404495</v>
      </c>
      <c r="R59" s="80">
        <v>21249.965452756729</v>
      </c>
    </row>
    <row r="60" spans="1:18" ht="11.25" customHeight="1" x14ac:dyDescent="0.25">
      <c r="A60" s="56" t="s">
        <v>97</v>
      </c>
      <c r="B60" s="57" t="s">
        <v>98</v>
      </c>
      <c r="C60" s="3">
        <v>1782.2084876680678</v>
      </c>
      <c r="D60" s="3">
        <v>4104.9160849897198</v>
      </c>
      <c r="E60" s="3">
        <v>4288.4189209976394</v>
      </c>
      <c r="F60" s="3">
        <v>3783.4406349854407</v>
      </c>
      <c r="G60" s="3">
        <v>3257.9811162241203</v>
      </c>
      <c r="H60" s="3">
        <v>2603.0291510987481</v>
      </c>
      <c r="I60" s="3">
        <v>2167.4626418530797</v>
      </c>
      <c r="J60" s="3">
        <v>2620.6987653475207</v>
      </c>
      <c r="K60" s="3">
        <v>2050.4006571391201</v>
      </c>
      <c r="L60" s="3">
        <v>3467.0046669944404</v>
      </c>
      <c r="M60" s="3">
        <v>3581.7288027630284</v>
      </c>
      <c r="N60" s="3">
        <v>4705.1291529227865</v>
      </c>
      <c r="O60" s="3">
        <v>4976.1053690221843</v>
      </c>
      <c r="P60" s="3">
        <v>3849.9880449752277</v>
      </c>
      <c r="Q60" s="3">
        <v>4167.4462617178324</v>
      </c>
      <c r="R60" s="3">
        <v>4254.2487711919784</v>
      </c>
    </row>
    <row r="61" spans="1:18" ht="11.25" customHeight="1" x14ac:dyDescent="0.25">
      <c r="A61" s="56" t="s">
        <v>99</v>
      </c>
      <c r="B61" s="57" t="s">
        <v>100</v>
      </c>
      <c r="C61" s="3">
        <v>5474.7711336267039</v>
      </c>
      <c r="D61" s="3">
        <v>5822.4843103957492</v>
      </c>
      <c r="E61" s="3">
        <v>5881.5438337167625</v>
      </c>
      <c r="F61" s="3">
        <v>7426.4748551171151</v>
      </c>
      <c r="G61" s="3">
        <v>8150.9401599905159</v>
      </c>
      <c r="H61" s="3">
        <v>9684.7591339883711</v>
      </c>
      <c r="I61" s="3">
        <v>10702.295414773855</v>
      </c>
      <c r="J61" s="3">
        <v>10604.348510965472</v>
      </c>
      <c r="K61" s="3">
        <v>11392.052719564137</v>
      </c>
      <c r="L61" s="3">
        <v>11729.016437561439</v>
      </c>
      <c r="M61" s="3">
        <v>12304.719611331704</v>
      </c>
      <c r="N61" s="3">
        <v>12794.964444038746</v>
      </c>
      <c r="O61" s="3">
        <v>13847.884403858985</v>
      </c>
      <c r="P61" s="3">
        <v>15318.62657681756</v>
      </c>
      <c r="Q61" s="3">
        <v>16565.850600686663</v>
      </c>
      <c r="R61" s="3">
        <v>16995.716681564751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27643.005448522788</v>
      </c>
      <c r="D64" s="82">
        <v>29103.059408506433</v>
      </c>
      <c r="E64" s="82">
        <v>31002.257030877394</v>
      </c>
      <c r="F64" s="82">
        <v>38185.082988401082</v>
      </c>
      <c r="G64" s="82">
        <v>44576.746827553921</v>
      </c>
      <c r="H64" s="82">
        <v>51036.216800958915</v>
      </c>
      <c r="I64" s="82">
        <v>56243.173254321424</v>
      </c>
      <c r="J64" s="82">
        <v>58885.136436917535</v>
      </c>
      <c r="K64" s="82">
        <v>64158.448184970424</v>
      </c>
      <c r="L64" s="82">
        <v>69774.294405983484</v>
      </c>
      <c r="M64" s="82">
        <v>82602.746789367782</v>
      </c>
      <c r="N64" s="82">
        <v>86660.251749353934</v>
      </c>
      <c r="O64" s="82">
        <v>96888.554488241338</v>
      </c>
      <c r="P64" s="82">
        <v>99664.363884408012</v>
      </c>
      <c r="Q64" s="82">
        <v>103502.58215320835</v>
      </c>
      <c r="R64" s="82">
        <v>105062.06502506309</v>
      </c>
    </row>
    <row r="65" spans="1:18" ht="11.25" customHeight="1" x14ac:dyDescent="0.25">
      <c r="A65" s="72" t="s">
        <v>350</v>
      </c>
      <c r="B65" s="73" t="s">
        <v>83</v>
      </c>
      <c r="C65" s="83">
        <v>20784.96586378268</v>
      </c>
      <c r="D65" s="83">
        <v>21765.711194761767</v>
      </c>
      <c r="E65" s="83">
        <v>23385.97621213218</v>
      </c>
      <c r="F65" s="83">
        <v>28608.312476628864</v>
      </c>
      <c r="G65" s="83">
        <v>33823.32642248959</v>
      </c>
      <c r="H65" s="83">
        <v>37366.192612031831</v>
      </c>
      <c r="I65" s="83">
        <v>40424.891556259121</v>
      </c>
      <c r="J65" s="83">
        <v>41922.796498632808</v>
      </c>
      <c r="K65" s="83">
        <v>44833.373644047206</v>
      </c>
      <c r="L65" s="83">
        <v>48318.870771336617</v>
      </c>
      <c r="M65" s="83">
        <v>58837.142228913013</v>
      </c>
      <c r="N65" s="83">
        <v>60309.933765865637</v>
      </c>
      <c r="O65" s="83">
        <v>66869.677070765421</v>
      </c>
      <c r="P65" s="83">
        <v>66563.49386051629</v>
      </c>
      <c r="Q65" s="83">
        <v>67281.545576707271</v>
      </c>
      <c r="R65" s="83">
        <v>67044.738400704242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610.42844682062196</v>
      </c>
      <c r="D67" s="83">
        <v>646.10644419266418</v>
      </c>
      <c r="E67" s="83">
        <v>784.26089911915199</v>
      </c>
      <c r="F67" s="83">
        <v>1532.5022326461121</v>
      </c>
      <c r="G67" s="83">
        <v>1576.3436655024241</v>
      </c>
      <c r="H67" s="83">
        <v>1846.6832088314536</v>
      </c>
      <c r="I67" s="83">
        <v>2292.9519107214733</v>
      </c>
      <c r="J67" s="83">
        <v>3292.6076239296235</v>
      </c>
      <c r="K67" s="83">
        <v>4487.3255482866716</v>
      </c>
      <c r="L67" s="83">
        <v>5668.4978223073194</v>
      </c>
      <c r="M67" s="83">
        <v>6867.698541919357</v>
      </c>
      <c r="N67" s="83">
        <v>9448.6430700324181</v>
      </c>
      <c r="O67" s="83">
        <v>11552.877016351158</v>
      </c>
      <c r="P67" s="83">
        <v>12751.740353161593</v>
      </c>
      <c r="Q67" s="83">
        <v>14236.796515761884</v>
      </c>
      <c r="R67" s="83">
        <v>15336.442462407254</v>
      </c>
    </row>
    <row r="68" spans="1:18" ht="11.25" customHeight="1" x14ac:dyDescent="0.25">
      <c r="A68" s="72" t="s">
        <v>86</v>
      </c>
      <c r="B68" s="73" t="s">
        <v>87</v>
      </c>
      <c r="C68" s="83">
        <v>6247.611137919489</v>
      </c>
      <c r="D68" s="83">
        <v>6691.2417695520007</v>
      </c>
      <c r="E68" s="83">
        <v>6770.6979388560003</v>
      </c>
      <c r="F68" s="83">
        <v>8039.5923778200004</v>
      </c>
      <c r="G68" s="83">
        <v>8792.349249672001</v>
      </c>
      <c r="H68" s="83">
        <v>10541.695182616397</v>
      </c>
      <c r="I68" s="83">
        <v>11605.747258547999</v>
      </c>
      <c r="J68" s="83">
        <v>12854.411749799998</v>
      </c>
      <c r="K68" s="83">
        <v>13862.318200776001</v>
      </c>
      <c r="L68" s="83">
        <v>14216.234894315998</v>
      </c>
      <c r="M68" s="83">
        <v>15292.385131034627</v>
      </c>
      <c r="N68" s="83">
        <v>16057.110647278216</v>
      </c>
      <c r="O68" s="83">
        <v>17678.972745191852</v>
      </c>
      <c r="P68" s="83">
        <v>19358.42220680524</v>
      </c>
      <c r="Q68" s="83">
        <v>20837.591597612711</v>
      </c>
      <c r="R68" s="83">
        <v>21371.404495446604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61.321980770064002</v>
      </c>
      <c r="F69" s="83">
        <v>4.6759013061119994</v>
      </c>
      <c r="G69" s="83">
        <v>384.72748988990395</v>
      </c>
      <c r="H69" s="83">
        <v>1281.6457974792377</v>
      </c>
      <c r="I69" s="83">
        <v>1919.5825287928319</v>
      </c>
      <c r="J69" s="83">
        <v>815.32056455510383</v>
      </c>
      <c r="K69" s="83">
        <v>975.43079186054399</v>
      </c>
      <c r="L69" s="83">
        <v>1570.6909180235521</v>
      </c>
      <c r="M69" s="83">
        <v>1605.5208875007984</v>
      </c>
      <c r="N69" s="83">
        <v>844.56426617766556</v>
      </c>
      <c r="O69" s="83">
        <v>787.02765593289462</v>
      </c>
      <c r="P69" s="83">
        <v>990.70746392490867</v>
      </c>
      <c r="Q69" s="83">
        <v>1146.6484631264755</v>
      </c>
      <c r="R69" s="83">
        <v>1309.4796665049871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0.56640000000000967</v>
      </c>
      <c r="N71" s="84">
        <v>11.540482305336324</v>
      </c>
      <c r="O71" s="84">
        <v>8.4252244261479703</v>
      </c>
      <c r="P71" s="84">
        <v>8.3544280916265983</v>
      </c>
      <c r="Q71" s="84">
        <v>10.336754559345191</v>
      </c>
      <c r="R71" s="84">
        <v>11.611198086079776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61.321980770064002</v>
      </c>
      <c r="F73" s="84">
        <v>4.6759013061119994</v>
      </c>
      <c r="G73" s="84">
        <v>384.72748988990395</v>
      </c>
      <c r="H73" s="84">
        <v>1281.6457974792377</v>
      </c>
      <c r="I73" s="84">
        <v>1919.5825287928319</v>
      </c>
      <c r="J73" s="84">
        <v>815.32056455510383</v>
      </c>
      <c r="K73" s="84">
        <v>975.43079186054399</v>
      </c>
      <c r="L73" s="84">
        <v>1570.6909180235521</v>
      </c>
      <c r="M73" s="84">
        <v>1604.9544875007985</v>
      </c>
      <c r="N73" s="84">
        <v>833.0237838723292</v>
      </c>
      <c r="O73" s="84">
        <v>778.6024315067466</v>
      </c>
      <c r="P73" s="84">
        <v>982.35303583328209</v>
      </c>
      <c r="Q73" s="84">
        <v>1136.3117085671304</v>
      </c>
      <c r="R73" s="84">
        <v>1297.8684684189072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243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0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242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73993.586459572703</v>
      </c>
      <c r="D2" s="79">
        <v>73602.32756816638</v>
      </c>
      <c r="E2" s="79">
        <v>71705.004072212541</v>
      </c>
      <c r="F2" s="79">
        <v>73090.116596947933</v>
      </c>
      <c r="G2" s="79">
        <v>73640.790770173786</v>
      </c>
      <c r="H2" s="79">
        <v>73803.664780676758</v>
      </c>
      <c r="I2" s="79">
        <v>67895.038487553524</v>
      </c>
      <c r="J2" s="79">
        <v>64856.884417528679</v>
      </c>
      <c r="K2" s="79">
        <v>64078.177258263677</v>
      </c>
      <c r="L2" s="79">
        <v>61904.697808617406</v>
      </c>
      <c r="M2" s="79">
        <v>63049.275736556621</v>
      </c>
      <c r="N2" s="79">
        <v>60810.452549178663</v>
      </c>
      <c r="O2" s="79">
        <v>60603.228829958622</v>
      </c>
      <c r="P2" s="79">
        <v>60700.882489090138</v>
      </c>
      <c r="Q2" s="79">
        <v>58192.572325098612</v>
      </c>
      <c r="R2" s="79">
        <v>57268.149756579725</v>
      </c>
    </row>
    <row r="3" spans="1:18" ht="11.25" customHeight="1" x14ac:dyDescent="0.25">
      <c r="A3" s="53" t="s">
        <v>2</v>
      </c>
      <c r="B3" s="54" t="s">
        <v>3</v>
      </c>
      <c r="C3" s="80">
        <v>4457.8830729977844</v>
      </c>
      <c r="D3" s="80">
        <v>4765.8502666901513</v>
      </c>
      <c r="E3" s="80">
        <v>4104.1620854337598</v>
      </c>
      <c r="F3" s="80">
        <v>4042.6393931560797</v>
      </c>
      <c r="G3" s="80">
        <v>4305.6137010126604</v>
      </c>
      <c r="H3" s="80">
        <v>4392.0961480502237</v>
      </c>
      <c r="I3" s="80">
        <v>5005.710446157037</v>
      </c>
      <c r="J3" s="80">
        <v>4472.8776723602878</v>
      </c>
      <c r="K3" s="80">
        <v>4966.1151785240772</v>
      </c>
      <c r="L3" s="80">
        <v>5190.4741237128001</v>
      </c>
      <c r="M3" s="80">
        <v>5306.1474984166616</v>
      </c>
      <c r="N3" s="80">
        <v>4663.3262369774166</v>
      </c>
      <c r="O3" s="80">
        <v>4781.5287172280387</v>
      </c>
      <c r="P3" s="80">
        <v>4787.3959657446221</v>
      </c>
      <c r="Q3" s="80">
        <v>4488.3127601521319</v>
      </c>
      <c r="R3" s="80">
        <v>4067.7474892947439</v>
      </c>
    </row>
    <row r="4" spans="1:18" ht="11.25" customHeight="1" x14ac:dyDescent="0.25">
      <c r="A4" s="56" t="s">
        <v>125</v>
      </c>
      <c r="B4" s="57" t="s">
        <v>126</v>
      </c>
      <c r="C4" s="3">
        <v>3984.091308645538</v>
      </c>
      <c r="D4" s="3">
        <v>4313.4924182800314</v>
      </c>
      <c r="E4" s="3">
        <v>3625.0843944803401</v>
      </c>
      <c r="F4" s="3">
        <v>3519.0718644033</v>
      </c>
      <c r="G4" s="3">
        <v>3847.0025856589205</v>
      </c>
      <c r="H4" s="3">
        <v>3928.0523271250363</v>
      </c>
      <c r="I4" s="3">
        <v>4494.4193072916369</v>
      </c>
      <c r="J4" s="3">
        <v>4039.3482841142281</v>
      </c>
      <c r="K4" s="3">
        <v>4403.3748036721572</v>
      </c>
      <c r="L4" s="3">
        <v>4631.9936087302203</v>
      </c>
      <c r="M4" s="3">
        <v>4801.1711833382551</v>
      </c>
      <c r="N4" s="3">
        <v>4231.4839706833609</v>
      </c>
      <c r="O4" s="3">
        <v>4384.7302734760069</v>
      </c>
      <c r="P4" s="3">
        <v>4261.6315771205664</v>
      </c>
      <c r="Q4" s="3">
        <v>3977.349319572741</v>
      </c>
      <c r="R4" s="3">
        <v>3638.6670485865357</v>
      </c>
    </row>
    <row r="5" spans="1:18" ht="11.25" customHeight="1" x14ac:dyDescent="0.25">
      <c r="A5" s="59" t="s">
        <v>127</v>
      </c>
      <c r="B5" s="60" t="s">
        <v>128</v>
      </c>
      <c r="C5" s="2">
        <v>3488.6133534614983</v>
      </c>
      <c r="D5" s="2">
        <v>3795.8183977259519</v>
      </c>
      <c r="E5" s="2">
        <v>3216.5689819163399</v>
      </c>
      <c r="F5" s="2">
        <v>3155.8152503057399</v>
      </c>
      <c r="G5" s="2">
        <v>3576.0883503144601</v>
      </c>
      <c r="H5" s="2">
        <v>3775.6283495431808</v>
      </c>
      <c r="I5" s="2">
        <v>4323.8093224629965</v>
      </c>
      <c r="J5" s="2">
        <v>3935.721450036348</v>
      </c>
      <c r="K5" s="2">
        <v>4299.9553876437367</v>
      </c>
      <c r="L5" s="2">
        <v>4528.3505554078201</v>
      </c>
      <c r="M5" s="2">
        <v>4688.6523696520499</v>
      </c>
      <c r="N5" s="2">
        <v>4110.1149598647171</v>
      </c>
      <c r="O5" s="2">
        <v>4325.4156179601405</v>
      </c>
      <c r="P5" s="2">
        <v>4163.2424976366701</v>
      </c>
      <c r="Q5" s="2">
        <v>3875.6899485864642</v>
      </c>
      <c r="R5" s="2">
        <v>3591.201175886104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71.196021870623994</v>
      </c>
      <c r="F6" s="1">
        <v>69.128990671967998</v>
      </c>
      <c r="G6" s="1">
        <v>139.44439238972399</v>
      </c>
      <c r="H6" s="1">
        <v>109.46233433238839</v>
      </c>
      <c r="I6" s="1">
        <v>69.181547195555993</v>
      </c>
      <c r="J6" s="1">
        <v>101.63094083989201</v>
      </c>
      <c r="K6" s="1">
        <v>131.16935334610798</v>
      </c>
      <c r="L6" s="1">
        <v>86.785801316603994</v>
      </c>
      <c r="M6" s="1">
        <v>49.534139510697869</v>
      </c>
      <c r="N6" s="1">
        <v>24.967965490064877</v>
      </c>
      <c r="O6" s="1">
        <v>28.900052809768294</v>
      </c>
      <c r="P6" s="1">
        <v>45.645730398981584</v>
      </c>
      <c r="Q6" s="1">
        <v>43.639869783531672</v>
      </c>
      <c r="R6" s="1">
        <v>43.575232433004125</v>
      </c>
    </row>
    <row r="7" spans="1:18" ht="11.25" customHeight="1" x14ac:dyDescent="0.25">
      <c r="A7" s="61" t="s">
        <v>6</v>
      </c>
      <c r="B7" s="62" t="s">
        <v>7</v>
      </c>
      <c r="C7" s="1">
        <v>2.7905181688203258</v>
      </c>
      <c r="D7" s="1">
        <v>2.7724989600000001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3455.5447957788315</v>
      </c>
      <c r="D8" s="1">
        <v>3780.9285206536797</v>
      </c>
      <c r="E8" s="1">
        <v>3143.359392064056</v>
      </c>
      <c r="F8" s="1">
        <v>3082.2561686632321</v>
      </c>
      <c r="G8" s="1">
        <v>3434.6316372326642</v>
      </c>
      <c r="H8" s="1">
        <v>3661.8404800620851</v>
      </c>
      <c r="I8" s="1">
        <v>4250.2008628735921</v>
      </c>
      <c r="J8" s="1">
        <v>3825.6384725966882</v>
      </c>
      <c r="K8" s="1">
        <v>4166.7738343110004</v>
      </c>
      <c r="L8" s="1">
        <v>4436.3278276978317</v>
      </c>
      <c r="M8" s="1">
        <v>4635.2740437816738</v>
      </c>
      <c r="N8" s="1">
        <v>4085.146994374652</v>
      </c>
      <c r="O8" s="1">
        <v>4294.7865125363314</v>
      </c>
      <c r="P8" s="1">
        <v>4115.9630575007386</v>
      </c>
      <c r="Q8" s="1">
        <v>3832.0500788029326</v>
      </c>
      <c r="R8" s="1">
        <v>3545.8002217976987</v>
      </c>
    </row>
    <row r="9" spans="1:18" ht="11.25" customHeight="1" x14ac:dyDescent="0.25">
      <c r="A9" s="61" t="s">
        <v>10</v>
      </c>
      <c r="B9" s="62" t="s">
        <v>11</v>
      </c>
      <c r="C9" s="1">
        <v>30.278039513846355</v>
      </c>
      <c r="D9" s="1">
        <v>12.117378112272</v>
      </c>
      <c r="E9" s="1">
        <v>2.0135679816599996</v>
      </c>
      <c r="F9" s="1">
        <v>4.4300909705400002</v>
      </c>
      <c r="G9" s="1">
        <v>2.012320692072</v>
      </c>
      <c r="H9" s="1">
        <v>4.325535148707548</v>
      </c>
      <c r="I9" s="1">
        <v>4.4269123938480002</v>
      </c>
      <c r="J9" s="1">
        <v>8.4520365997680003</v>
      </c>
      <c r="K9" s="1">
        <v>2.012199986628</v>
      </c>
      <c r="L9" s="1">
        <v>5.2369263933839996</v>
      </c>
      <c r="M9" s="1">
        <v>3.8441863596777499</v>
      </c>
      <c r="N9" s="1">
        <v>0</v>
      </c>
      <c r="O9" s="1">
        <v>1.7290526140409064</v>
      </c>
      <c r="P9" s="1">
        <v>1.6337097369495084</v>
      </c>
      <c r="Q9" s="1">
        <v>0</v>
      </c>
      <c r="R9" s="1">
        <v>1.8257216554011391</v>
      </c>
    </row>
    <row r="10" spans="1:18" ht="11.25" customHeight="1" x14ac:dyDescent="0.25">
      <c r="A10" s="59" t="s">
        <v>12</v>
      </c>
      <c r="B10" s="60" t="s">
        <v>13</v>
      </c>
      <c r="C10" s="2">
        <v>22.826424212398226</v>
      </c>
      <c r="D10" s="2">
        <v>17.2105866504</v>
      </c>
      <c r="E10" s="2">
        <v>0</v>
      </c>
      <c r="F10" s="2">
        <v>0</v>
      </c>
      <c r="G10" s="2">
        <v>2.8574501787000002</v>
      </c>
      <c r="H10" s="2">
        <v>0</v>
      </c>
      <c r="I10" s="2">
        <v>0</v>
      </c>
      <c r="J10" s="2">
        <v>0</v>
      </c>
      <c r="K10" s="2">
        <v>5.7150228212999998</v>
      </c>
      <c r="L10" s="2">
        <v>2.857491</v>
      </c>
      <c r="M10" s="2">
        <v>2.8275044030680743</v>
      </c>
      <c r="N10" s="2">
        <v>8.5855093913940141</v>
      </c>
      <c r="O10" s="2">
        <v>22.815679672753554</v>
      </c>
      <c r="P10" s="2">
        <v>31.395811408729088</v>
      </c>
      <c r="Q10" s="2">
        <v>28.570569757069713</v>
      </c>
      <c r="R10" s="2">
        <v>17.062031689333882</v>
      </c>
    </row>
    <row r="11" spans="1:18" ht="11.25" customHeight="1" x14ac:dyDescent="0.25">
      <c r="A11" s="59" t="s">
        <v>129</v>
      </c>
      <c r="B11" s="60" t="s">
        <v>130</v>
      </c>
      <c r="C11" s="2">
        <v>472.65153097164159</v>
      </c>
      <c r="D11" s="2">
        <v>500.46343390367997</v>
      </c>
      <c r="E11" s="2">
        <v>408.51541256400003</v>
      </c>
      <c r="F11" s="2">
        <v>363.25661409755998</v>
      </c>
      <c r="G11" s="2">
        <v>268.05678516576</v>
      </c>
      <c r="H11" s="2">
        <v>152.42397758185533</v>
      </c>
      <c r="I11" s="2">
        <v>170.60998482864002</v>
      </c>
      <c r="J11" s="2">
        <v>103.62683407788001</v>
      </c>
      <c r="K11" s="2">
        <v>97.704393207120006</v>
      </c>
      <c r="L11" s="2">
        <v>100.7855623224</v>
      </c>
      <c r="M11" s="2">
        <v>109.69130928313776</v>
      </c>
      <c r="N11" s="2">
        <v>112.78350142724916</v>
      </c>
      <c r="O11" s="2">
        <v>36.498975843113286</v>
      </c>
      <c r="P11" s="2">
        <v>66.993268075166853</v>
      </c>
      <c r="Q11" s="2">
        <v>73.088801229207192</v>
      </c>
      <c r="R11" s="2">
        <v>30.403841011097732</v>
      </c>
    </row>
    <row r="12" spans="1:18" ht="11.25" customHeight="1" x14ac:dyDescent="0.25">
      <c r="A12" s="61" t="s">
        <v>14</v>
      </c>
      <c r="B12" s="62" t="s">
        <v>15</v>
      </c>
      <c r="C12" s="1">
        <v>472.65153097164159</v>
      </c>
      <c r="D12" s="1">
        <v>500.46343390367997</v>
      </c>
      <c r="E12" s="1">
        <v>408.51541256400003</v>
      </c>
      <c r="F12" s="1">
        <v>363.25661409755998</v>
      </c>
      <c r="G12" s="1">
        <v>268.05678516576</v>
      </c>
      <c r="H12" s="1">
        <v>152.42397758185533</v>
      </c>
      <c r="I12" s="1">
        <v>170.60998482864002</v>
      </c>
      <c r="J12" s="1">
        <v>103.62683407788001</v>
      </c>
      <c r="K12" s="1">
        <v>97.704393207120006</v>
      </c>
      <c r="L12" s="1">
        <v>100.7855623224</v>
      </c>
      <c r="M12" s="1">
        <v>109.69130928313776</v>
      </c>
      <c r="N12" s="1">
        <v>112.78350142724916</v>
      </c>
      <c r="O12" s="1">
        <v>36.498975843113286</v>
      </c>
      <c r="P12" s="1">
        <v>66.993268075166853</v>
      </c>
      <c r="Q12" s="1">
        <v>73.088801229207192</v>
      </c>
      <c r="R12" s="1">
        <v>30.403841011097732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473.79176435224667</v>
      </c>
      <c r="D15" s="3">
        <v>452.35784841012003</v>
      </c>
      <c r="E15" s="3">
        <v>479.07769095342002</v>
      </c>
      <c r="F15" s="3">
        <v>523.56752875277994</v>
      </c>
      <c r="G15" s="3">
        <v>458.61111535373993</v>
      </c>
      <c r="H15" s="3">
        <v>464.04382092518779</v>
      </c>
      <c r="I15" s="3">
        <v>511.29113886539994</v>
      </c>
      <c r="J15" s="3">
        <v>433.52938824606002</v>
      </c>
      <c r="K15" s="3">
        <v>562.74037485192002</v>
      </c>
      <c r="L15" s="3">
        <v>558.48051498257996</v>
      </c>
      <c r="M15" s="3">
        <v>504.97631507840686</v>
      </c>
      <c r="N15" s="3">
        <v>431.84226629405589</v>
      </c>
      <c r="O15" s="3">
        <v>396.79844375203129</v>
      </c>
      <c r="P15" s="3">
        <v>525.7643886240561</v>
      </c>
      <c r="Q15" s="3">
        <v>510.9634405793912</v>
      </c>
      <c r="R15" s="3">
        <v>429.08044070820819</v>
      </c>
    </row>
    <row r="16" spans="1:18" ht="11.25" customHeight="1" x14ac:dyDescent="0.25">
      <c r="A16" s="59" t="s">
        <v>20</v>
      </c>
      <c r="B16" s="60" t="s">
        <v>21</v>
      </c>
      <c r="C16" s="2">
        <v>370.318229961528</v>
      </c>
      <c r="D16" s="2">
        <v>336.32436074579999</v>
      </c>
      <c r="E16" s="2">
        <v>326.45875144176</v>
      </c>
      <c r="F16" s="2">
        <v>358.47649178387996</v>
      </c>
      <c r="G16" s="2">
        <v>291.72992747147998</v>
      </c>
      <c r="H16" s="2">
        <v>308.20284644028385</v>
      </c>
      <c r="I16" s="2">
        <v>342.64008783719993</v>
      </c>
      <c r="J16" s="2">
        <v>262.07089585308</v>
      </c>
      <c r="K16" s="2">
        <v>349.39868332824</v>
      </c>
      <c r="L16" s="2">
        <v>312.10563736943999</v>
      </c>
      <c r="M16" s="2">
        <v>231.6844181129519</v>
      </c>
      <c r="N16" s="2">
        <v>200.77883958719053</v>
      </c>
      <c r="O16" s="2">
        <v>176.55187626710659</v>
      </c>
      <c r="P16" s="2">
        <v>208.87587803751717</v>
      </c>
      <c r="Q16" s="2">
        <v>189.01775550234419</v>
      </c>
      <c r="R16" s="2">
        <v>177.81180594177292</v>
      </c>
    </row>
    <row r="17" spans="1:18" ht="11.25" customHeight="1" x14ac:dyDescent="0.25">
      <c r="A17" s="64" t="s">
        <v>23</v>
      </c>
      <c r="B17" s="60" t="s">
        <v>24</v>
      </c>
      <c r="C17" s="2">
        <v>87.873187618133613</v>
      </c>
      <c r="D17" s="2">
        <v>102.24078682032</v>
      </c>
      <c r="E17" s="2">
        <v>125.06492940336</v>
      </c>
      <c r="F17" s="2">
        <v>142.0153683984</v>
      </c>
      <c r="G17" s="2">
        <v>143.11488488039998</v>
      </c>
      <c r="H17" s="2">
        <v>134.39079955495495</v>
      </c>
      <c r="I17" s="2">
        <v>143.36984844</v>
      </c>
      <c r="J17" s="2">
        <v>155.76307454016001</v>
      </c>
      <c r="K17" s="2">
        <v>195.29045907264</v>
      </c>
      <c r="L17" s="2">
        <v>224.63390226744002</v>
      </c>
      <c r="M17" s="2">
        <v>261.42410470932617</v>
      </c>
      <c r="N17" s="2">
        <v>219.19370503160553</v>
      </c>
      <c r="O17" s="2">
        <v>210.32459004479387</v>
      </c>
      <c r="P17" s="2">
        <v>254.14836011335629</v>
      </c>
      <c r="Q17" s="2">
        <v>185.2754578952779</v>
      </c>
      <c r="R17" s="2">
        <v>177.00009006136398</v>
      </c>
    </row>
    <row r="18" spans="1:18" ht="11.25" customHeight="1" x14ac:dyDescent="0.25">
      <c r="A18" s="65" t="s">
        <v>133</v>
      </c>
      <c r="B18" s="60" t="s">
        <v>22</v>
      </c>
      <c r="C18" s="2">
        <v>15.600346772585036</v>
      </c>
      <c r="D18" s="2">
        <v>13.792700844000001</v>
      </c>
      <c r="E18" s="2">
        <v>27.554010108299998</v>
      </c>
      <c r="F18" s="2">
        <v>23.0756685705</v>
      </c>
      <c r="G18" s="2">
        <v>21.576057293700003</v>
      </c>
      <c r="H18" s="2">
        <v>21.45017492994895</v>
      </c>
      <c r="I18" s="2">
        <v>25.281202588199999</v>
      </c>
      <c r="J18" s="2">
        <v>13.476458232900001</v>
      </c>
      <c r="K18" s="2">
        <v>15.834092414400001</v>
      </c>
      <c r="L18" s="2">
        <v>21.740975345700004</v>
      </c>
      <c r="M18" s="2">
        <v>9.7482480476269817</v>
      </c>
      <c r="N18" s="2">
        <v>9.7496777660208291</v>
      </c>
      <c r="O18" s="2">
        <v>7.8019914427782684</v>
      </c>
      <c r="P18" s="2">
        <v>58.500114781308113</v>
      </c>
      <c r="Q18" s="2">
        <v>134.55000000000001</v>
      </c>
      <c r="R18" s="2">
        <v>72.148556875718143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2.19024570816</v>
      </c>
      <c r="H19" s="2">
        <v>0</v>
      </c>
      <c r="I19" s="2">
        <v>0</v>
      </c>
      <c r="J19" s="2">
        <v>2.2189596199200001</v>
      </c>
      <c r="K19" s="2">
        <v>2.21714003664</v>
      </c>
      <c r="L19" s="2">
        <v>0</v>
      </c>
      <c r="M19" s="2">
        <v>2.1195442085017797</v>
      </c>
      <c r="N19" s="2">
        <v>2.1200439092390506</v>
      </c>
      <c r="O19" s="2">
        <v>2.1199859973525479</v>
      </c>
      <c r="P19" s="2">
        <v>4.2400356918744793</v>
      </c>
      <c r="Q19" s="2">
        <v>2.1202271817691023</v>
      </c>
      <c r="R19" s="2">
        <v>2.1199878293532137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59196.611554527633</v>
      </c>
      <c r="D21" s="80">
        <v>58520.947065247907</v>
      </c>
      <c r="E21" s="80">
        <v>57813.931655362612</v>
      </c>
      <c r="F21" s="80">
        <v>58343.609891441767</v>
      </c>
      <c r="G21" s="80">
        <v>58091.593547321179</v>
      </c>
      <c r="H21" s="80">
        <v>58580.715486034947</v>
      </c>
      <c r="I21" s="80">
        <v>52977.236993576247</v>
      </c>
      <c r="J21" s="80">
        <v>50597.913751092972</v>
      </c>
      <c r="K21" s="80">
        <v>49415.047457285444</v>
      </c>
      <c r="L21" s="80">
        <v>47644.480104262249</v>
      </c>
      <c r="M21" s="80">
        <v>47421.637526085731</v>
      </c>
      <c r="N21" s="80">
        <v>46170.912707864802</v>
      </c>
      <c r="O21" s="80">
        <v>45296.03725812387</v>
      </c>
      <c r="P21" s="80">
        <v>45481.977142842305</v>
      </c>
      <c r="Q21" s="80">
        <v>44198.857201428065</v>
      </c>
      <c r="R21" s="80">
        <v>44939.596080905161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59196.611554527633</v>
      </c>
      <c r="D30" s="3">
        <v>58520.947065247907</v>
      </c>
      <c r="E30" s="3">
        <v>57813.931655362612</v>
      </c>
      <c r="F30" s="3">
        <v>58343.609891441767</v>
      </c>
      <c r="G30" s="3">
        <v>58091.593547321179</v>
      </c>
      <c r="H30" s="3">
        <v>58580.715486034947</v>
      </c>
      <c r="I30" s="3">
        <v>52977.236993576247</v>
      </c>
      <c r="J30" s="3">
        <v>50597.913751092972</v>
      </c>
      <c r="K30" s="3">
        <v>49415.047457285444</v>
      </c>
      <c r="L30" s="3">
        <v>47644.480104262249</v>
      </c>
      <c r="M30" s="3">
        <v>47421.637526085731</v>
      </c>
      <c r="N30" s="3">
        <v>46170.912707864802</v>
      </c>
      <c r="O30" s="3">
        <v>45296.03725812387</v>
      </c>
      <c r="P30" s="3">
        <v>45481.977142842305</v>
      </c>
      <c r="Q30" s="3">
        <v>44198.857201428065</v>
      </c>
      <c r="R30" s="3">
        <v>44939.596080905161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1992.1220133424902</v>
      </c>
      <c r="D34" s="2">
        <v>2359.5492319423929</v>
      </c>
      <c r="E34" s="2">
        <v>1942.5451169194923</v>
      </c>
      <c r="F34" s="2">
        <v>1838.2601467286643</v>
      </c>
      <c r="G34" s="2">
        <v>1973.7250837313763</v>
      </c>
      <c r="H34" s="2">
        <v>2037.3558249588723</v>
      </c>
      <c r="I34" s="2">
        <v>1931.7555844787526</v>
      </c>
      <c r="J34" s="2">
        <v>1804.7867718753</v>
      </c>
      <c r="K34" s="2">
        <v>1880.2324727830446</v>
      </c>
      <c r="L34" s="2">
        <v>1824.9783526313286</v>
      </c>
      <c r="M34" s="2">
        <v>1968.8114285393056</v>
      </c>
      <c r="N34" s="2">
        <v>1833.0659915459632</v>
      </c>
      <c r="O34" s="2">
        <v>2056.6862007821915</v>
      </c>
      <c r="P34" s="2">
        <v>2005.8808588232237</v>
      </c>
      <c r="Q34" s="2">
        <v>1774.4491340053958</v>
      </c>
      <c r="R34" s="2">
        <v>1823.6991385460346</v>
      </c>
    </row>
    <row r="35" spans="1:18" ht="11.25" customHeight="1" x14ac:dyDescent="0.25">
      <c r="A35" s="59" t="s">
        <v>145</v>
      </c>
      <c r="B35" s="60" t="s">
        <v>146</v>
      </c>
      <c r="C35" s="2">
        <v>902.40442851320313</v>
      </c>
      <c r="D35" s="2">
        <v>763.33947191208301</v>
      </c>
      <c r="E35" s="2">
        <v>680.07495374027701</v>
      </c>
      <c r="F35" s="2">
        <v>1042.9875302757112</v>
      </c>
      <c r="G35" s="2">
        <v>1038.0636398233091</v>
      </c>
      <c r="H35" s="2">
        <v>1081.7163007378383</v>
      </c>
      <c r="I35" s="2">
        <v>1035.4510079597903</v>
      </c>
      <c r="J35" s="2">
        <v>918.14934037579212</v>
      </c>
      <c r="K35" s="2">
        <v>896.99674068144145</v>
      </c>
      <c r="L35" s="2">
        <v>861.92656958671284</v>
      </c>
      <c r="M35" s="2">
        <v>845.99390326268622</v>
      </c>
      <c r="N35" s="2">
        <v>791.16420314513846</v>
      </c>
      <c r="O35" s="2">
        <v>945.00486959659486</v>
      </c>
      <c r="P35" s="2">
        <v>848.17943740188389</v>
      </c>
      <c r="Q35" s="2">
        <v>756.99516949755537</v>
      </c>
      <c r="R35" s="2">
        <v>759.12002064430544</v>
      </c>
    </row>
    <row r="36" spans="1:18" ht="11.25" customHeight="1" x14ac:dyDescent="0.25">
      <c r="A36" s="66" t="s">
        <v>45</v>
      </c>
      <c r="B36" s="62" t="s">
        <v>46</v>
      </c>
      <c r="C36" s="1">
        <v>890.08448744607176</v>
      </c>
      <c r="D36" s="1">
        <v>751.06184419728299</v>
      </c>
      <c r="E36" s="1">
        <v>667.79741394827704</v>
      </c>
      <c r="F36" s="1">
        <v>1027.7347122393112</v>
      </c>
      <c r="G36" s="1">
        <v>1019.599881130909</v>
      </c>
      <c r="H36" s="1">
        <v>1069.466491658706</v>
      </c>
      <c r="I36" s="1">
        <v>1020.2126678777904</v>
      </c>
      <c r="J36" s="1">
        <v>902.81906235259214</v>
      </c>
      <c r="K36" s="1">
        <v>884.75902991784142</v>
      </c>
      <c r="L36" s="1">
        <v>852.69444112591282</v>
      </c>
      <c r="M36" s="1">
        <v>836.84749028651663</v>
      </c>
      <c r="N36" s="1">
        <v>785.07419257494428</v>
      </c>
      <c r="O36" s="1">
        <v>938.91486675642943</v>
      </c>
      <c r="P36" s="1">
        <v>842.08944283357289</v>
      </c>
      <c r="Q36" s="1">
        <v>750.90516392575194</v>
      </c>
      <c r="R36" s="1">
        <v>756.04001853799036</v>
      </c>
    </row>
    <row r="37" spans="1:18" ht="11.25" customHeight="1" x14ac:dyDescent="0.25">
      <c r="A37" s="61" t="s">
        <v>47</v>
      </c>
      <c r="B37" s="62" t="s">
        <v>48</v>
      </c>
      <c r="C37" s="1">
        <v>12.319941067131408</v>
      </c>
      <c r="D37" s="1">
        <v>12.277627714799991</v>
      </c>
      <c r="E37" s="1">
        <v>12.277539792000006</v>
      </c>
      <c r="F37" s="1">
        <v>15.252818036399994</v>
      </c>
      <c r="G37" s="1">
        <v>18.463758692400006</v>
      </c>
      <c r="H37" s="1">
        <v>12.249809079132373</v>
      </c>
      <c r="I37" s="1">
        <v>15.238340082000015</v>
      </c>
      <c r="J37" s="1">
        <v>15.330278023200002</v>
      </c>
      <c r="K37" s="1">
        <v>12.237710763600001</v>
      </c>
      <c r="L37" s="1">
        <v>9.2321284608000038</v>
      </c>
      <c r="M37" s="1">
        <v>9.1464129761696142</v>
      </c>
      <c r="N37" s="1">
        <v>6.0900105701941385</v>
      </c>
      <c r="O37" s="1">
        <v>6.0900028401653712</v>
      </c>
      <c r="P37" s="1">
        <v>6.0899945683109875</v>
      </c>
      <c r="Q37" s="1">
        <v>6.0900055718033848</v>
      </c>
      <c r="R37" s="1">
        <v>3.080002106315102</v>
      </c>
    </row>
    <row r="38" spans="1:18" ht="11.25" customHeight="1" x14ac:dyDescent="0.25">
      <c r="A38" s="59" t="s">
        <v>147</v>
      </c>
      <c r="B38" s="60" t="s">
        <v>148</v>
      </c>
      <c r="C38" s="2">
        <v>427.49982590641503</v>
      </c>
      <c r="D38" s="2">
        <v>377.56071635864396</v>
      </c>
      <c r="E38" s="2">
        <v>278.81450696998832</v>
      </c>
      <c r="F38" s="2">
        <v>239.01749687178022</v>
      </c>
      <c r="G38" s="2">
        <v>171.61188749215205</v>
      </c>
      <c r="H38" s="2">
        <v>357.19542172319854</v>
      </c>
      <c r="I38" s="2">
        <v>267.54971922194375</v>
      </c>
      <c r="J38" s="2">
        <v>239.85788489114395</v>
      </c>
      <c r="K38" s="2">
        <v>248.65722940438832</v>
      </c>
      <c r="L38" s="2">
        <v>233.18421001329642</v>
      </c>
      <c r="M38" s="2">
        <v>236.32298924427371</v>
      </c>
      <c r="N38" s="2">
        <v>164.71533648612424</v>
      </c>
      <c r="O38" s="2">
        <v>712.10230428535192</v>
      </c>
      <c r="P38" s="2">
        <v>1104.8818460637353</v>
      </c>
      <c r="Q38" s="2">
        <v>1030.5426274291804</v>
      </c>
      <c r="R38" s="2">
        <v>798.66936232842193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121.43734096980351</v>
      </c>
      <c r="D40" s="1">
        <v>99.643823385911872</v>
      </c>
      <c r="E40" s="1">
        <v>121.34628632620826</v>
      </c>
      <c r="F40" s="1">
        <v>127.63843461604822</v>
      </c>
      <c r="G40" s="1">
        <v>87.299147418552053</v>
      </c>
      <c r="H40" s="1">
        <v>146.31384149114726</v>
      </c>
      <c r="I40" s="1">
        <v>152.34262737512375</v>
      </c>
      <c r="J40" s="1">
        <v>164.94263776882795</v>
      </c>
      <c r="K40" s="1">
        <v>171.01708049732429</v>
      </c>
      <c r="L40" s="1">
        <v>177.3165739416124</v>
      </c>
      <c r="M40" s="1">
        <v>199.22271886589658</v>
      </c>
      <c r="N40" s="1">
        <v>130.70694357215802</v>
      </c>
      <c r="O40" s="1">
        <v>684.2770098627218</v>
      </c>
      <c r="P40" s="1">
        <v>1080.076011006463</v>
      </c>
      <c r="Q40" s="1">
        <v>1008.8291310921933</v>
      </c>
      <c r="R40" s="1">
        <v>767.75236999995707</v>
      </c>
    </row>
    <row r="41" spans="1:18" ht="11.25" customHeight="1" x14ac:dyDescent="0.25">
      <c r="A41" s="61" t="s">
        <v>49</v>
      </c>
      <c r="B41" s="62" t="s">
        <v>50</v>
      </c>
      <c r="C41" s="1">
        <v>306.0624849366115</v>
      </c>
      <c r="D41" s="1">
        <v>277.91689297273206</v>
      </c>
      <c r="E41" s="1">
        <v>157.46822064378003</v>
      </c>
      <c r="F41" s="1">
        <v>111.37906225573201</v>
      </c>
      <c r="G41" s="1">
        <v>84.312740073600011</v>
      </c>
      <c r="H41" s="1">
        <v>210.88158023205128</v>
      </c>
      <c r="I41" s="1">
        <v>115.20709184682001</v>
      </c>
      <c r="J41" s="1">
        <v>74.915247122316003</v>
      </c>
      <c r="K41" s="1">
        <v>77.640148907064017</v>
      </c>
      <c r="L41" s="1">
        <v>55.867636071684004</v>
      </c>
      <c r="M41" s="1">
        <v>37.100270378377125</v>
      </c>
      <c r="N41" s="1">
        <v>34.008392913966219</v>
      </c>
      <c r="O41" s="1">
        <v>27.825294422630115</v>
      </c>
      <c r="P41" s="1">
        <v>24.805835057272315</v>
      </c>
      <c r="Q41" s="1">
        <v>21.713496336987145</v>
      </c>
      <c r="R41" s="1">
        <v>30.916992328464897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52877.644049152463</v>
      </c>
      <c r="D43" s="2">
        <v>52215.175796173418</v>
      </c>
      <c r="E43" s="2">
        <v>52530.047114242501</v>
      </c>
      <c r="F43" s="2">
        <v>52228.775110387098</v>
      </c>
      <c r="G43" s="2">
        <v>52473.621628788627</v>
      </c>
      <c r="H43" s="2">
        <v>52837.166229428629</v>
      </c>
      <c r="I43" s="2">
        <v>47958.223881830796</v>
      </c>
      <c r="J43" s="2">
        <v>46160.164235248958</v>
      </c>
      <c r="K43" s="2">
        <v>45212.006100934865</v>
      </c>
      <c r="L43" s="2">
        <v>43581.079198850697</v>
      </c>
      <c r="M43" s="2">
        <v>43565.283096174397</v>
      </c>
      <c r="N43" s="2">
        <v>42678.705855500382</v>
      </c>
      <c r="O43" s="2">
        <v>41012.309565996045</v>
      </c>
      <c r="P43" s="2">
        <v>40936.47331889029</v>
      </c>
      <c r="Q43" s="2">
        <v>40206.255813314856</v>
      </c>
      <c r="R43" s="2">
        <v>41207.964584043999</v>
      </c>
    </row>
    <row r="44" spans="1:18" ht="11.25" customHeight="1" x14ac:dyDescent="0.25">
      <c r="A44" s="59" t="s">
        <v>149</v>
      </c>
      <c r="B44" s="60" t="s">
        <v>59</v>
      </c>
      <c r="C44" s="2">
        <v>2993.8211436226629</v>
      </c>
      <c r="D44" s="2">
        <v>2795.522669921952</v>
      </c>
      <c r="E44" s="2">
        <v>2369.6097089860805</v>
      </c>
      <c r="F44" s="2">
        <v>2988.1495137138481</v>
      </c>
      <c r="G44" s="2">
        <v>2411.9290358940243</v>
      </c>
      <c r="H44" s="2">
        <v>2244.6042757527612</v>
      </c>
      <c r="I44" s="2">
        <v>1764.6625304907122</v>
      </c>
      <c r="J44" s="2">
        <v>1458.7370234096404</v>
      </c>
      <c r="K44" s="2">
        <v>1160.9368574267521</v>
      </c>
      <c r="L44" s="2">
        <v>1136.8921189527359</v>
      </c>
      <c r="M44" s="2">
        <v>798.76983393593196</v>
      </c>
      <c r="N44" s="2">
        <v>693.49663914854091</v>
      </c>
      <c r="O44" s="2">
        <v>563.47787779029397</v>
      </c>
      <c r="P44" s="2">
        <v>492.25732304753456</v>
      </c>
      <c r="Q44" s="2">
        <v>424.15850480611977</v>
      </c>
      <c r="R44" s="2">
        <v>340.56707176554528</v>
      </c>
    </row>
    <row r="45" spans="1:18" ht="11.25" customHeight="1" x14ac:dyDescent="0.25">
      <c r="A45" s="59" t="s">
        <v>150</v>
      </c>
      <c r="B45" s="60" t="s">
        <v>151</v>
      </c>
      <c r="C45" s="2">
        <v>3.120093990404349</v>
      </c>
      <c r="D45" s="2">
        <v>9.7991789394240012</v>
      </c>
      <c r="E45" s="2">
        <v>12.840254504280002</v>
      </c>
      <c r="F45" s="2">
        <v>6.4200934646640011</v>
      </c>
      <c r="G45" s="2">
        <v>22.642271591688004</v>
      </c>
      <c r="H45" s="2">
        <v>22.677433433645344</v>
      </c>
      <c r="I45" s="2">
        <v>19.594269594252001</v>
      </c>
      <c r="J45" s="2">
        <v>16.218495292140005</v>
      </c>
      <c r="K45" s="2">
        <v>16.218056054952001</v>
      </c>
      <c r="L45" s="2">
        <v>6.4196542274760011</v>
      </c>
      <c r="M45" s="2">
        <v>6.4562749291351214</v>
      </c>
      <c r="N45" s="2">
        <v>9.7646820386503723</v>
      </c>
      <c r="O45" s="2">
        <v>6.4564396733915421</v>
      </c>
      <c r="P45" s="2">
        <v>94.304358615641092</v>
      </c>
      <c r="Q45" s="2">
        <v>6.4559523749600842</v>
      </c>
      <c r="R45" s="2">
        <v>9.5759035768556906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9.7991789394240012</v>
      </c>
      <c r="E48" s="1">
        <v>12.840254504280002</v>
      </c>
      <c r="F48" s="1">
        <v>6.4200934646640011</v>
      </c>
      <c r="G48" s="1">
        <v>22.642271591688004</v>
      </c>
      <c r="H48" s="1">
        <v>22.677433433645344</v>
      </c>
      <c r="I48" s="1">
        <v>19.594269594252001</v>
      </c>
      <c r="J48" s="1">
        <v>16.218495292140005</v>
      </c>
      <c r="K48" s="1">
        <v>16.218056054952001</v>
      </c>
      <c r="L48" s="1">
        <v>6.4196542274760011</v>
      </c>
      <c r="M48" s="1">
        <v>6.4562749291351214</v>
      </c>
      <c r="N48" s="1">
        <v>9.7646820386503723</v>
      </c>
      <c r="O48" s="1">
        <v>6.4564396733915421</v>
      </c>
      <c r="P48" s="1">
        <v>6.4563617630753622</v>
      </c>
      <c r="Q48" s="1">
        <v>6.4559523749600842</v>
      </c>
      <c r="R48" s="1">
        <v>6.4561024601492649</v>
      </c>
    </row>
    <row r="49" spans="1:18" ht="11.25" customHeight="1" x14ac:dyDescent="0.25">
      <c r="A49" s="61" t="s">
        <v>66</v>
      </c>
      <c r="B49" s="62" t="s">
        <v>67</v>
      </c>
      <c r="C49" s="1">
        <v>3.120093990404349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46.800303390239527</v>
      </c>
      <c r="Q49" s="1">
        <v>0</v>
      </c>
      <c r="R49" s="1">
        <v>3.1198011167064257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41.047693462326208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10224.020478772627</v>
      </c>
      <c r="D52" s="80">
        <v>10216.180932618532</v>
      </c>
      <c r="E52" s="80">
        <v>9752.7833055174979</v>
      </c>
      <c r="F52" s="80">
        <v>10673.332261495201</v>
      </c>
      <c r="G52" s="80">
        <v>11214.845446382426</v>
      </c>
      <c r="H52" s="80">
        <v>10823.417139322284</v>
      </c>
      <c r="I52" s="80">
        <v>9901.3143443627177</v>
      </c>
      <c r="J52" s="80">
        <v>9786.0929940754231</v>
      </c>
      <c r="K52" s="80">
        <v>9697.0146224541495</v>
      </c>
      <c r="L52" s="80">
        <v>9069.7435806423637</v>
      </c>
      <c r="M52" s="80">
        <v>10321.49071205423</v>
      </c>
      <c r="N52" s="80">
        <v>9976.2136043364408</v>
      </c>
      <c r="O52" s="80">
        <v>10525.662854606713</v>
      </c>
      <c r="P52" s="80">
        <v>10431.50938050321</v>
      </c>
      <c r="Q52" s="80">
        <v>9505.4023635184112</v>
      </c>
      <c r="R52" s="80">
        <v>8260.8061863798193</v>
      </c>
    </row>
    <row r="53" spans="1:18" ht="11.25" customHeight="1" x14ac:dyDescent="0.25">
      <c r="A53" s="56" t="s">
        <v>74</v>
      </c>
      <c r="B53" s="57" t="s">
        <v>75</v>
      </c>
      <c r="C53" s="3">
        <v>10220.418229017196</v>
      </c>
      <c r="D53" s="3">
        <v>10213.206648487923</v>
      </c>
      <c r="E53" s="3">
        <v>9750.1807906374979</v>
      </c>
      <c r="F53" s="3">
        <v>10673.332261495201</v>
      </c>
      <c r="G53" s="3">
        <v>11214.845446382426</v>
      </c>
      <c r="H53" s="3">
        <v>10823.417139322284</v>
      </c>
      <c r="I53" s="3">
        <v>9901.3143443627177</v>
      </c>
      <c r="J53" s="3">
        <v>9786.0929940754231</v>
      </c>
      <c r="K53" s="3">
        <v>9697.0146224541495</v>
      </c>
      <c r="L53" s="3">
        <v>9069.7435806423637</v>
      </c>
      <c r="M53" s="3">
        <v>10321.49071205423</v>
      </c>
      <c r="N53" s="3">
        <v>9976.2136043364408</v>
      </c>
      <c r="O53" s="3">
        <v>10525.662854606713</v>
      </c>
      <c r="P53" s="3">
        <v>10431.50938050321</v>
      </c>
      <c r="Q53" s="3">
        <v>9505.4023635184112</v>
      </c>
      <c r="R53" s="3">
        <v>8260.8061863798193</v>
      </c>
    </row>
    <row r="54" spans="1:18" ht="11.25" customHeight="1" x14ac:dyDescent="0.25">
      <c r="A54" s="56" t="s">
        <v>152</v>
      </c>
      <c r="B54" s="57" t="s">
        <v>153</v>
      </c>
      <c r="C54" s="3">
        <v>3.602249755431449</v>
      </c>
      <c r="D54" s="3">
        <v>2.9742841306079999</v>
      </c>
      <c r="E54" s="3">
        <v>2.6025148800000002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3.602249755431449</v>
      </c>
      <c r="D57" s="2">
        <v>2.9742841306079999</v>
      </c>
      <c r="E57" s="2">
        <v>2.6025148800000002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115.07135327465841</v>
      </c>
      <c r="D59" s="80">
        <v>99.349303609800018</v>
      </c>
      <c r="E59" s="80">
        <v>34.127025898679996</v>
      </c>
      <c r="F59" s="80">
        <v>30.535050854880005</v>
      </c>
      <c r="G59" s="80">
        <v>28.738075457520001</v>
      </c>
      <c r="H59" s="80">
        <v>7.4360072693113146</v>
      </c>
      <c r="I59" s="80">
        <v>10.77670345752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113.97094996604245</v>
      </c>
      <c r="D60" s="3">
        <v>98.197514929800022</v>
      </c>
      <c r="E60" s="3">
        <v>34.127025898679996</v>
      </c>
      <c r="F60" s="3">
        <v>30.535050854880005</v>
      </c>
      <c r="G60" s="3">
        <v>28.738075457520001</v>
      </c>
      <c r="H60" s="3">
        <v>7.4360072693113146</v>
      </c>
      <c r="I60" s="3">
        <v>10.77670345752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1.100403308615949</v>
      </c>
      <c r="D61" s="3">
        <v>1.1517886800000001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5606.8520182330558</v>
      </c>
      <c r="D64" s="82">
        <v>5773.6191109479123</v>
      </c>
      <c r="E64" s="82">
        <v>5680.6739085665522</v>
      </c>
      <c r="F64" s="82">
        <v>5845.5879560598241</v>
      </c>
      <c r="G64" s="82">
        <v>6028.8464776339433</v>
      </c>
      <c r="H64" s="82">
        <v>6511.2907983824553</v>
      </c>
      <c r="I64" s="82">
        <v>6703.9475259533046</v>
      </c>
      <c r="J64" s="82">
        <v>6932.9221049275202</v>
      </c>
      <c r="K64" s="82">
        <v>7176.6826547300643</v>
      </c>
      <c r="L64" s="82">
        <v>7440.362830396728</v>
      </c>
      <c r="M64" s="82">
        <v>8177.9252960296217</v>
      </c>
      <c r="N64" s="82">
        <v>7600.1258529041188</v>
      </c>
      <c r="O64" s="82">
        <v>7900.966320142611</v>
      </c>
      <c r="P64" s="82">
        <v>8248.2612517999241</v>
      </c>
      <c r="Q64" s="82">
        <v>8114.6626238746203</v>
      </c>
      <c r="R64" s="82">
        <v>8322.5434626030692</v>
      </c>
    </row>
    <row r="65" spans="1:18" ht="11.25" customHeight="1" x14ac:dyDescent="0.25">
      <c r="A65" s="72" t="s">
        <v>350</v>
      </c>
      <c r="B65" s="73" t="s">
        <v>83</v>
      </c>
      <c r="C65" s="83">
        <v>5592.1696246448691</v>
      </c>
      <c r="D65" s="83">
        <v>5757.7587164697597</v>
      </c>
      <c r="E65" s="83">
        <v>5666.0961729254395</v>
      </c>
      <c r="F65" s="83">
        <v>5823.3948451257602</v>
      </c>
      <c r="G65" s="83">
        <v>5992.6944402662393</v>
      </c>
      <c r="H65" s="83">
        <v>6474.328871613382</v>
      </c>
      <c r="I65" s="83">
        <v>6615.2989049011203</v>
      </c>
      <c r="J65" s="83">
        <v>6815.9359678636802</v>
      </c>
      <c r="K65" s="83">
        <v>7003.8221615712</v>
      </c>
      <c r="L65" s="83">
        <v>7151.0155263993602</v>
      </c>
      <c r="M65" s="83">
        <v>7803.8331537313061</v>
      </c>
      <c r="N65" s="83">
        <v>7145.1467714199061</v>
      </c>
      <c r="O65" s="83">
        <v>7306.839379490204</v>
      </c>
      <c r="P65" s="83">
        <v>7523.8641901191668</v>
      </c>
      <c r="Q65" s="83">
        <v>7380.6253477555256</v>
      </c>
      <c r="R65" s="83">
        <v>7401.6719012696849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9.0635898748640216</v>
      </c>
      <c r="D67" s="83">
        <v>10.279812442536002</v>
      </c>
      <c r="E67" s="83">
        <v>9.5382363782160002</v>
      </c>
      <c r="F67" s="83">
        <v>17.153404173360002</v>
      </c>
      <c r="G67" s="83">
        <v>26.667134708760003</v>
      </c>
      <c r="H67" s="83">
        <v>24.625127639727182</v>
      </c>
      <c r="I67" s="83">
        <v>48.617831932488009</v>
      </c>
      <c r="J67" s="83">
        <v>58.355406882864003</v>
      </c>
      <c r="K67" s="83">
        <v>107.67186107496002</v>
      </c>
      <c r="L67" s="83">
        <v>169.44027806815205</v>
      </c>
      <c r="M67" s="83">
        <v>233.90802093583508</v>
      </c>
      <c r="N67" s="83">
        <v>340.91674667204006</v>
      </c>
      <c r="O67" s="83">
        <v>466.58762669589049</v>
      </c>
      <c r="P67" s="83">
        <v>600.2184007351093</v>
      </c>
      <c r="Q67" s="83">
        <v>618.83765862810128</v>
      </c>
      <c r="R67" s="83">
        <v>800.05873403794021</v>
      </c>
    </row>
    <row r="68" spans="1:18" ht="11.25" customHeight="1" x14ac:dyDescent="0.25">
      <c r="A68" s="72" t="s">
        <v>86</v>
      </c>
      <c r="B68" s="73" t="s">
        <v>87</v>
      </c>
      <c r="C68" s="83">
        <v>1.3000037133225029</v>
      </c>
      <c r="D68" s="83">
        <v>0.83735999999999999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4.3188000000000146</v>
      </c>
      <c r="D69" s="83">
        <v>4.7432220356159993</v>
      </c>
      <c r="E69" s="83">
        <v>5.0394992628960091</v>
      </c>
      <c r="F69" s="83">
        <v>5.0397067607040009</v>
      </c>
      <c r="G69" s="83">
        <v>9.4849026589440051</v>
      </c>
      <c r="H69" s="83">
        <v>12.336799129346604</v>
      </c>
      <c r="I69" s="83">
        <v>40.030789119696003</v>
      </c>
      <c r="J69" s="83">
        <v>58.630730180976002</v>
      </c>
      <c r="K69" s="83">
        <v>65.188632083904039</v>
      </c>
      <c r="L69" s="83">
        <v>119.90702592921602</v>
      </c>
      <c r="M69" s="83">
        <v>140.18412136248008</v>
      </c>
      <c r="N69" s="83">
        <v>114.06233481217294</v>
      </c>
      <c r="O69" s="83">
        <v>127.53931395651645</v>
      </c>
      <c r="P69" s="83">
        <v>124.1786609456484</v>
      </c>
      <c r="Q69" s="83">
        <v>115.1996174909938</v>
      </c>
      <c r="R69" s="83">
        <v>120.81282729544454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9.4853472971040294</v>
      </c>
      <c r="L70" s="84">
        <v>9.7701528598560099</v>
      </c>
      <c r="M70" s="84">
        <v>10.83247557728439</v>
      </c>
      <c r="N70" s="84">
        <v>13.524320640457445</v>
      </c>
      <c r="O70" s="84">
        <v>15.575978750486247</v>
      </c>
      <c r="P70" s="84">
        <v>17.368555422709242</v>
      </c>
      <c r="Q70" s="84">
        <v>17.440609660906549</v>
      </c>
      <c r="R70" s="84">
        <v>17.797922996780994</v>
      </c>
    </row>
    <row r="71" spans="1:18" ht="11.25" customHeight="1" x14ac:dyDescent="0.25">
      <c r="A71" s="75" t="s">
        <v>159</v>
      </c>
      <c r="B71" s="76" t="s">
        <v>92</v>
      </c>
      <c r="C71" s="84">
        <v>4.3188000000000146</v>
      </c>
      <c r="D71" s="84">
        <v>4.7432220356159993</v>
      </c>
      <c r="E71" s="84">
        <v>5.0394992628960091</v>
      </c>
      <c r="F71" s="84">
        <v>5.0397067607040009</v>
      </c>
      <c r="G71" s="84">
        <v>9.4849026589440051</v>
      </c>
      <c r="H71" s="84">
        <v>12.177598898763199</v>
      </c>
      <c r="I71" s="84">
        <v>37.678341252960003</v>
      </c>
      <c r="J71" s="84">
        <v>48.298049423856</v>
      </c>
      <c r="K71" s="84">
        <v>45.070361735328007</v>
      </c>
      <c r="L71" s="84">
        <v>59.213293758432002</v>
      </c>
      <c r="M71" s="84">
        <v>58.905215486217017</v>
      </c>
      <c r="N71" s="84">
        <v>61.45457493800312</v>
      </c>
      <c r="O71" s="84">
        <v>97.201972953470957</v>
      </c>
      <c r="P71" s="84">
        <v>106.81010552293915</v>
      </c>
      <c r="Q71" s="84">
        <v>97.759007830087256</v>
      </c>
      <c r="R71" s="84">
        <v>103.01490429866354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0.15920023058340566</v>
      </c>
      <c r="I73" s="84">
        <v>2.352447866736</v>
      </c>
      <c r="J73" s="84">
        <v>10.33268075712</v>
      </c>
      <c r="K73" s="84">
        <v>10.632923051472</v>
      </c>
      <c r="L73" s="84">
        <v>50.923579310928005</v>
      </c>
      <c r="M73" s="84">
        <v>70.446430298978669</v>
      </c>
      <c r="N73" s="84">
        <v>39.083439233712369</v>
      </c>
      <c r="O73" s="84">
        <v>14.761362252559252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241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1015291.1250703528</v>
      </c>
      <c r="D2" s="79">
        <v>1025047.1517621015</v>
      </c>
      <c r="E2" s="79">
        <v>1033771.6718886911</v>
      </c>
      <c r="F2" s="79">
        <v>1050408.4803825687</v>
      </c>
      <c r="G2" s="79">
        <v>1080042.1354430055</v>
      </c>
      <c r="H2" s="79">
        <v>1086855.3516038896</v>
      </c>
      <c r="I2" s="79">
        <v>1105250.3314150304</v>
      </c>
      <c r="J2" s="79">
        <v>1119146.7816928702</v>
      </c>
      <c r="K2" s="79">
        <v>1095513.5110116345</v>
      </c>
      <c r="L2" s="79">
        <v>1053686.1581963552</v>
      </c>
      <c r="M2" s="79">
        <v>1045707.1844238589</v>
      </c>
      <c r="N2" s="79">
        <v>1037971.191910955</v>
      </c>
      <c r="O2" s="79">
        <v>1004086.6923637992</v>
      </c>
      <c r="P2" s="79">
        <v>996863.12964590825</v>
      </c>
      <c r="Q2" s="79">
        <v>1008604.2982839687</v>
      </c>
      <c r="R2" s="79">
        <v>1026737.0115382617</v>
      </c>
    </row>
    <row r="3" spans="1:18" ht="11.25" customHeight="1" x14ac:dyDescent="0.25">
      <c r="A3" s="53" t="s">
        <v>2</v>
      </c>
      <c r="B3" s="54" t="s">
        <v>3</v>
      </c>
      <c r="C3" s="80">
        <v>38.974301671502886</v>
      </c>
      <c r="D3" s="80">
        <v>126.330200125056</v>
      </c>
      <c r="E3" s="80">
        <v>120.04324392776401</v>
      </c>
      <c r="F3" s="80">
        <v>25.244386129872002</v>
      </c>
      <c r="G3" s="80">
        <v>22.661047505628002</v>
      </c>
      <c r="H3" s="80">
        <v>32.891437713689633</v>
      </c>
      <c r="I3" s="80">
        <v>57.541285716263999</v>
      </c>
      <c r="J3" s="80">
        <v>56.719134099792001</v>
      </c>
      <c r="K3" s="80">
        <v>57.116317058928004</v>
      </c>
      <c r="L3" s="80">
        <v>54.344335671144002</v>
      </c>
      <c r="M3" s="80">
        <v>54.680648324933117</v>
      </c>
      <c r="N3" s="80">
        <v>43.801224330678522</v>
      </c>
      <c r="O3" s="80">
        <v>46.639070820512188</v>
      </c>
      <c r="P3" s="80">
        <v>41.44309858075713</v>
      </c>
      <c r="Q3" s="80">
        <v>41.060700175693434</v>
      </c>
      <c r="R3" s="80">
        <v>41.064470501532675</v>
      </c>
    </row>
    <row r="4" spans="1:18" ht="11.25" customHeight="1" x14ac:dyDescent="0.25">
      <c r="A4" s="56" t="s">
        <v>125</v>
      </c>
      <c r="B4" s="57" t="s">
        <v>126</v>
      </c>
      <c r="C4" s="3">
        <v>31.40735112186751</v>
      </c>
      <c r="D4" s="3">
        <v>100.604362726296</v>
      </c>
      <c r="E4" s="3">
        <v>108.34683930266401</v>
      </c>
      <c r="F4" s="3">
        <v>5.9080849197120004</v>
      </c>
      <c r="G4" s="3">
        <v>10.823033790828001</v>
      </c>
      <c r="H4" s="3">
        <v>21.726904069262769</v>
      </c>
      <c r="I4" s="3">
        <v>55.849733942904003</v>
      </c>
      <c r="J4" s="3">
        <v>55.450533699792004</v>
      </c>
      <c r="K4" s="3">
        <v>55.847674372248001</v>
      </c>
      <c r="L4" s="3">
        <v>53.075650697783999</v>
      </c>
      <c r="M4" s="3">
        <v>53.16566206832961</v>
      </c>
      <c r="N4" s="3">
        <v>42.286217601540024</v>
      </c>
      <c r="O4" s="3">
        <v>45.124025496699154</v>
      </c>
      <c r="P4" s="3">
        <v>39.827127838809304</v>
      </c>
      <c r="Q4" s="3">
        <v>39.510482167903056</v>
      </c>
      <c r="R4" s="3">
        <v>39.448465226009773</v>
      </c>
    </row>
    <row r="5" spans="1:18" ht="11.25" customHeight="1" x14ac:dyDescent="0.25">
      <c r="A5" s="59" t="s">
        <v>127</v>
      </c>
      <c r="B5" s="60" t="s">
        <v>128</v>
      </c>
      <c r="C5" s="2">
        <v>31.40735112186751</v>
      </c>
      <c r="D5" s="2">
        <v>100.604362726296</v>
      </c>
      <c r="E5" s="2">
        <v>105.210881303904</v>
      </c>
      <c r="F5" s="2">
        <v>2.7722613172320001</v>
      </c>
      <c r="G5" s="2">
        <v>10.823033790828001</v>
      </c>
      <c r="H5" s="2">
        <v>21.726904069262769</v>
      </c>
      <c r="I5" s="2">
        <v>55.849733942904003</v>
      </c>
      <c r="J5" s="2">
        <v>55.450533699792004</v>
      </c>
      <c r="K5" s="2">
        <v>55.847674372248001</v>
      </c>
      <c r="L5" s="2">
        <v>53.075650697783999</v>
      </c>
      <c r="M5" s="2">
        <v>53.16566206832961</v>
      </c>
      <c r="N5" s="2">
        <v>42.286217601540024</v>
      </c>
      <c r="O5" s="2">
        <v>45.124025496699154</v>
      </c>
      <c r="P5" s="2">
        <v>39.827127838809304</v>
      </c>
      <c r="Q5" s="2">
        <v>39.510482167903056</v>
      </c>
      <c r="R5" s="2">
        <v>39.448465226009773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31.40735112186751</v>
      </c>
      <c r="D8" s="1">
        <v>100.604362726296</v>
      </c>
      <c r="E8" s="1">
        <v>90.304885554047999</v>
      </c>
      <c r="F8" s="1">
        <v>2.7722613172320001</v>
      </c>
      <c r="G8" s="1">
        <v>2.3763484657439999</v>
      </c>
      <c r="H8" s="1">
        <v>11.541202464556481</v>
      </c>
      <c r="I8" s="1">
        <v>55.849733942904003</v>
      </c>
      <c r="J8" s="1">
        <v>55.450533699792004</v>
      </c>
      <c r="K8" s="1">
        <v>55.847674372248001</v>
      </c>
      <c r="L8" s="1">
        <v>53.075650697783999</v>
      </c>
      <c r="M8" s="1">
        <v>53.16566206832961</v>
      </c>
      <c r="N8" s="1">
        <v>42.286217601540024</v>
      </c>
      <c r="O8" s="1">
        <v>45.124025496699154</v>
      </c>
      <c r="P8" s="1">
        <v>39.827127838809304</v>
      </c>
      <c r="Q8" s="1">
        <v>39.510482167903056</v>
      </c>
      <c r="R8" s="1">
        <v>39.448465226009773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14.905995749856</v>
      </c>
      <c r="F9" s="1">
        <v>0</v>
      </c>
      <c r="G9" s="1">
        <v>8.4466853250840011</v>
      </c>
      <c r="H9" s="1">
        <v>10.185701604706288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3.1359579987599999</v>
      </c>
      <c r="F11" s="2">
        <v>3.1358236024800004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3.1359579987599999</v>
      </c>
      <c r="F12" s="1">
        <v>3.1358236024800004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7.5669505496353748</v>
      </c>
      <c r="D15" s="3">
        <v>25.72583739876</v>
      </c>
      <c r="E15" s="3">
        <v>11.696404625100001</v>
      </c>
      <c r="F15" s="3">
        <v>19.336301210160002</v>
      </c>
      <c r="G15" s="3">
        <v>11.838013714800001</v>
      </c>
      <c r="H15" s="3">
        <v>11.164533644426866</v>
      </c>
      <c r="I15" s="3">
        <v>1.6915517733599998</v>
      </c>
      <c r="J15" s="3">
        <v>1.2686004</v>
      </c>
      <c r="K15" s="3">
        <v>1.26864268668</v>
      </c>
      <c r="L15" s="3">
        <v>1.2686849733600001</v>
      </c>
      <c r="M15" s="3">
        <v>1.5149862566035048</v>
      </c>
      <c r="N15" s="3">
        <v>1.5150067291384974</v>
      </c>
      <c r="O15" s="3">
        <v>1.5150453238130335</v>
      </c>
      <c r="P15" s="3">
        <v>1.6159707419478291</v>
      </c>
      <c r="Q15" s="3">
        <v>1.5502180077903753</v>
      </c>
      <c r="R15" s="3">
        <v>1.6160052755229029</v>
      </c>
    </row>
    <row r="16" spans="1:18" ht="11.25" customHeight="1" x14ac:dyDescent="0.25">
      <c r="A16" s="59" t="s">
        <v>20</v>
      </c>
      <c r="B16" s="60" t="s">
        <v>21</v>
      </c>
      <c r="C16" s="2">
        <v>1.7171685241490886</v>
      </c>
      <c r="D16" s="2">
        <v>12.25603303776</v>
      </c>
      <c r="E16" s="2">
        <v>0</v>
      </c>
      <c r="F16" s="2">
        <v>7.6152813411599993</v>
      </c>
      <c r="G16" s="2">
        <v>0</v>
      </c>
      <c r="H16" s="2">
        <v>1.4139790162228709</v>
      </c>
      <c r="I16" s="2">
        <v>1.6915517733599998</v>
      </c>
      <c r="J16" s="2">
        <v>1.2686004</v>
      </c>
      <c r="K16" s="2">
        <v>1.26864268668</v>
      </c>
      <c r="L16" s="2">
        <v>1.2686849733600001</v>
      </c>
      <c r="M16" s="2">
        <v>1.5149862566035048</v>
      </c>
      <c r="N16" s="2">
        <v>1.5150067291384974</v>
      </c>
      <c r="O16" s="2">
        <v>1.5150453238130335</v>
      </c>
      <c r="P16" s="2">
        <v>1.6159707419478291</v>
      </c>
      <c r="Q16" s="2">
        <v>1.5502180077903753</v>
      </c>
      <c r="R16" s="2">
        <v>1.6160052755229029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5.8497820254862862</v>
      </c>
      <c r="D18" s="2">
        <v>13.469804361000001</v>
      </c>
      <c r="E18" s="2">
        <v>11.696404625100001</v>
      </c>
      <c r="F18" s="2">
        <v>11.721019869000001</v>
      </c>
      <c r="G18" s="2">
        <v>11.838013714800001</v>
      </c>
      <c r="H18" s="2">
        <v>9.7505546282039948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1013341.2716976791</v>
      </c>
      <c r="D21" s="80">
        <v>1021191.9658593429</v>
      </c>
      <c r="E21" s="80">
        <v>1030429.7249738362</v>
      </c>
      <c r="F21" s="80">
        <v>1044907.4158465964</v>
      </c>
      <c r="G21" s="80">
        <v>1073876.6837566963</v>
      </c>
      <c r="H21" s="80">
        <v>1080501.4069434938</v>
      </c>
      <c r="I21" s="80">
        <v>1098966.8362062741</v>
      </c>
      <c r="J21" s="80">
        <v>1112618.9767134041</v>
      </c>
      <c r="K21" s="80">
        <v>1088695.1154395728</v>
      </c>
      <c r="L21" s="80">
        <v>1047697.5930762236</v>
      </c>
      <c r="M21" s="80">
        <v>1039268.653406265</v>
      </c>
      <c r="N21" s="80">
        <v>1030838.9983085089</v>
      </c>
      <c r="O21" s="80">
        <v>997387.99314080318</v>
      </c>
      <c r="P21" s="80">
        <v>989527.79290061316</v>
      </c>
      <c r="Q21" s="80">
        <v>1001577.9927087574</v>
      </c>
      <c r="R21" s="80">
        <v>1019118.2896524606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1013341.2716976791</v>
      </c>
      <c r="D30" s="3">
        <v>1021191.9658593429</v>
      </c>
      <c r="E30" s="3">
        <v>1030429.7249738362</v>
      </c>
      <c r="F30" s="3">
        <v>1044907.4158465964</v>
      </c>
      <c r="G30" s="3">
        <v>1073876.6837566963</v>
      </c>
      <c r="H30" s="3">
        <v>1080501.4069434938</v>
      </c>
      <c r="I30" s="3">
        <v>1098966.8362062741</v>
      </c>
      <c r="J30" s="3">
        <v>1112618.9767134041</v>
      </c>
      <c r="K30" s="3">
        <v>1088695.1154395728</v>
      </c>
      <c r="L30" s="3">
        <v>1047697.5930762236</v>
      </c>
      <c r="M30" s="3">
        <v>1039268.653406265</v>
      </c>
      <c r="N30" s="3">
        <v>1030838.9983085089</v>
      </c>
      <c r="O30" s="3">
        <v>997387.99314080318</v>
      </c>
      <c r="P30" s="3">
        <v>989527.79290061316</v>
      </c>
      <c r="Q30" s="3">
        <v>1001577.9927087574</v>
      </c>
      <c r="R30" s="3">
        <v>1019118.2896524606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9649.5132948730698</v>
      </c>
      <c r="D34" s="2">
        <v>10228.147655975965</v>
      </c>
      <c r="E34" s="2">
        <v>10914.920146507073</v>
      </c>
      <c r="F34" s="2">
        <v>11337.821947485183</v>
      </c>
      <c r="G34" s="2">
        <v>12237.444156256528</v>
      </c>
      <c r="H34" s="2">
        <v>12615.136698953866</v>
      </c>
      <c r="I34" s="2">
        <v>13042.814453992909</v>
      </c>
      <c r="J34" s="2">
        <v>12940.536433792719</v>
      </c>
      <c r="K34" s="2">
        <v>13340.972346699205</v>
      </c>
      <c r="L34" s="2">
        <v>13914.540303588401</v>
      </c>
      <c r="M34" s="2">
        <v>14033.055564107039</v>
      </c>
      <c r="N34" s="2">
        <v>14556.143459015075</v>
      </c>
      <c r="O34" s="2">
        <v>14472.379610567976</v>
      </c>
      <c r="P34" s="2">
        <v>15287.972365352474</v>
      </c>
      <c r="Q34" s="2">
        <v>15425.070266174551</v>
      </c>
      <c r="R34" s="2">
        <v>15560.346467054205</v>
      </c>
    </row>
    <row r="35" spans="1:18" ht="11.25" customHeight="1" x14ac:dyDescent="0.25">
      <c r="A35" s="59" t="s">
        <v>145</v>
      </c>
      <c r="B35" s="60" t="s">
        <v>146</v>
      </c>
      <c r="C35" s="2">
        <v>389414.06886968529</v>
      </c>
      <c r="D35" s="2">
        <v>382626.23241826019</v>
      </c>
      <c r="E35" s="2">
        <v>376727.0350043833</v>
      </c>
      <c r="F35" s="2">
        <v>362153.2695255116</v>
      </c>
      <c r="G35" s="2">
        <v>351028.44122337818</v>
      </c>
      <c r="H35" s="2">
        <v>335128.82627422619</v>
      </c>
      <c r="I35" s="2">
        <v>323715.50555057399</v>
      </c>
      <c r="J35" s="2">
        <v>312637.68701983948</v>
      </c>
      <c r="K35" s="2">
        <v>295726.12930733821</v>
      </c>
      <c r="L35" s="2">
        <v>283275.17958234448</v>
      </c>
      <c r="M35" s="2">
        <v>266569.13009815378</v>
      </c>
      <c r="N35" s="2">
        <v>255338.41827893304</v>
      </c>
      <c r="O35" s="2">
        <v>238152.21425603476</v>
      </c>
      <c r="P35" s="2">
        <v>230064.27107317265</v>
      </c>
      <c r="Q35" s="2">
        <v>229376.4202183586</v>
      </c>
      <c r="R35" s="2">
        <v>224936.96759257602</v>
      </c>
    </row>
    <row r="36" spans="1:18" ht="11.25" customHeight="1" x14ac:dyDescent="0.25">
      <c r="A36" s="66" t="s">
        <v>45</v>
      </c>
      <c r="B36" s="62" t="s">
        <v>46</v>
      </c>
      <c r="C36" s="1">
        <v>388918.46894184808</v>
      </c>
      <c r="D36" s="1">
        <v>382123.25110815058</v>
      </c>
      <c r="E36" s="1">
        <v>376247.19808183931</v>
      </c>
      <c r="F36" s="1">
        <v>361713.95856609562</v>
      </c>
      <c r="G36" s="1">
        <v>350573.88125591376</v>
      </c>
      <c r="H36" s="1">
        <v>334588.0087403045</v>
      </c>
      <c r="I36" s="1">
        <v>323270.09101968957</v>
      </c>
      <c r="J36" s="1">
        <v>312195.66777441505</v>
      </c>
      <c r="K36" s="1">
        <v>295222.1103909582</v>
      </c>
      <c r="L36" s="1">
        <v>282895.9600760481</v>
      </c>
      <c r="M36" s="1">
        <v>266221.12456140656</v>
      </c>
      <c r="N36" s="1">
        <v>255012.29562219256</v>
      </c>
      <c r="O36" s="1">
        <v>237881.45414714425</v>
      </c>
      <c r="P36" s="1">
        <v>229815.00101932022</v>
      </c>
      <c r="Q36" s="1">
        <v>229142.20032617202</v>
      </c>
      <c r="R36" s="1">
        <v>224715.83764375266</v>
      </c>
    </row>
    <row r="37" spans="1:18" ht="11.25" customHeight="1" x14ac:dyDescent="0.25">
      <c r="A37" s="61" t="s">
        <v>47</v>
      </c>
      <c r="B37" s="62" t="s">
        <v>48</v>
      </c>
      <c r="C37" s="1">
        <v>495.59992783717752</v>
      </c>
      <c r="D37" s="1">
        <v>502.98131010960003</v>
      </c>
      <c r="E37" s="1">
        <v>479.83692254400006</v>
      </c>
      <c r="F37" s="1">
        <v>439.31095941600012</v>
      </c>
      <c r="G37" s="1">
        <v>454.55996746440002</v>
      </c>
      <c r="H37" s="1">
        <v>540.81753392168991</v>
      </c>
      <c r="I37" s="1">
        <v>445.41453088440005</v>
      </c>
      <c r="J37" s="1">
        <v>442.01924542440008</v>
      </c>
      <c r="K37" s="1">
        <v>504.01891638000006</v>
      </c>
      <c r="L37" s="1">
        <v>379.21950629640003</v>
      </c>
      <c r="M37" s="1">
        <v>348.00553674723994</v>
      </c>
      <c r="N37" s="1">
        <v>326.12265674046057</v>
      </c>
      <c r="O37" s="1">
        <v>270.76010889050559</v>
      </c>
      <c r="P37" s="1">
        <v>249.27005385242958</v>
      </c>
      <c r="Q37" s="1">
        <v>234.21989218656955</v>
      </c>
      <c r="R37" s="1">
        <v>221.12994882335749</v>
      </c>
    </row>
    <row r="38" spans="1:18" ht="11.25" customHeight="1" x14ac:dyDescent="0.25">
      <c r="A38" s="59" t="s">
        <v>147</v>
      </c>
      <c r="B38" s="60" t="s">
        <v>148</v>
      </c>
      <c r="C38" s="2">
        <v>134884.04520765791</v>
      </c>
      <c r="D38" s="2">
        <v>131155.32683626504</v>
      </c>
      <c r="E38" s="2">
        <v>129416.88414048126</v>
      </c>
      <c r="F38" s="2">
        <v>133377.18352688951</v>
      </c>
      <c r="G38" s="2">
        <v>142957.92613072362</v>
      </c>
      <c r="H38" s="2">
        <v>150155.50697105259</v>
      </c>
      <c r="I38" s="2">
        <v>155133.43846496064</v>
      </c>
      <c r="J38" s="2">
        <v>160632.68747688114</v>
      </c>
      <c r="K38" s="2">
        <v>160525.35035678826</v>
      </c>
      <c r="L38" s="2">
        <v>147919.80653312511</v>
      </c>
      <c r="M38" s="2">
        <v>147989.26223834639</v>
      </c>
      <c r="N38" s="2">
        <v>152093.32245598247</v>
      </c>
      <c r="O38" s="2">
        <v>148273.07201928622</v>
      </c>
      <c r="P38" s="2">
        <v>147626.43316970658</v>
      </c>
      <c r="Q38" s="2">
        <v>148870.79046102604</v>
      </c>
      <c r="R38" s="2">
        <v>154242.45675282532</v>
      </c>
    </row>
    <row r="39" spans="1:18" ht="11.25" customHeight="1" x14ac:dyDescent="0.25">
      <c r="A39" s="61" t="s">
        <v>51</v>
      </c>
      <c r="B39" s="62" t="s">
        <v>52</v>
      </c>
      <c r="C39" s="1">
        <v>361.72934897684047</v>
      </c>
      <c r="D39" s="1">
        <v>310.07090863069203</v>
      </c>
      <c r="E39" s="1">
        <v>102.65681176110002</v>
      </c>
      <c r="F39" s="1">
        <v>93.019878816048006</v>
      </c>
      <c r="G39" s="1">
        <v>140.28086026638002</v>
      </c>
      <c r="H39" s="1">
        <v>43.283848040728174</v>
      </c>
      <c r="I39" s="1">
        <v>46.359273432564002</v>
      </c>
      <c r="J39" s="1">
        <v>9.3327412003920021</v>
      </c>
      <c r="K39" s="1">
        <v>3.0103092000000005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134417.12620680314</v>
      </c>
      <c r="D40" s="1">
        <v>130740.17647923528</v>
      </c>
      <c r="E40" s="1">
        <v>129224.54558177598</v>
      </c>
      <c r="F40" s="1">
        <v>133194.58753287912</v>
      </c>
      <c r="G40" s="1">
        <v>142767.25377816055</v>
      </c>
      <c r="H40" s="1">
        <v>150106.03971439175</v>
      </c>
      <c r="I40" s="1">
        <v>155059.29469988012</v>
      </c>
      <c r="J40" s="1">
        <v>160589.33791058671</v>
      </c>
      <c r="K40" s="1">
        <v>160497.65087627206</v>
      </c>
      <c r="L40" s="1">
        <v>147898.15879760607</v>
      </c>
      <c r="M40" s="1">
        <v>147967.62041829375</v>
      </c>
      <c r="N40" s="1">
        <v>152068.73246091694</v>
      </c>
      <c r="O40" s="1">
        <v>148257.61354453667</v>
      </c>
      <c r="P40" s="1">
        <v>147614.06639789633</v>
      </c>
      <c r="Q40" s="1">
        <v>148864.60703910206</v>
      </c>
      <c r="R40" s="1">
        <v>154236.27335541873</v>
      </c>
    </row>
    <row r="41" spans="1:18" ht="11.25" customHeight="1" x14ac:dyDescent="0.25">
      <c r="A41" s="61" t="s">
        <v>49</v>
      </c>
      <c r="B41" s="62" t="s">
        <v>50</v>
      </c>
      <c r="C41" s="1">
        <v>105.18965187795342</v>
      </c>
      <c r="D41" s="1">
        <v>105.079448399076</v>
      </c>
      <c r="E41" s="1">
        <v>89.681746944168012</v>
      </c>
      <c r="F41" s="1">
        <v>89.576115194340019</v>
      </c>
      <c r="G41" s="1">
        <v>50.391492296688014</v>
      </c>
      <c r="H41" s="1">
        <v>6.1834086200905389</v>
      </c>
      <c r="I41" s="1">
        <v>27.784491647976004</v>
      </c>
      <c r="J41" s="1">
        <v>34.016825094012006</v>
      </c>
      <c r="K41" s="1">
        <v>24.689171316168</v>
      </c>
      <c r="L41" s="1">
        <v>21.647735519040005</v>
      </c>
      <c r="M41" s="1">
        <v>21.641820052632163</v>
      </c>
      <c r="N41" s="1">
        <v>24.589995065527155</v>
      </c>
      <c r="O41" s="1">
        <v>15.458474749554213</v>
      </c>
      <c r="P41" s="1">
        <v>12.366771810239054</v>
      </c>
      <c r="Q41" s="1">
        <v>6.1834219239846302</v>
      </c>
      <c r="R41" s="1">
        <v>6.1833974066016406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3.0698143880759998</v>
      </c>
      <c r="K42" s="2">
        <v>3.0696609418560001</v>
      </c>
      <c r="L42" s="2">
        <v>3.0689244000000002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475034.3332485783</v>
      </c>
      <c r="D43" s="2">
        <v>492519.44647667726</v>
      </c>
      <c r="E43" s="2">
        <v>508624.40203703672</v>
      </c>
      <c r="F43" s="2">
        <v>532800.10837611428</v>
      </c>
      <c r="G43" s="2">
        <v>562037.71564491792</v>
      </c>
      <c r="H43" s="2">
        <v>577146.08356034826</v>
      </c>
      <c r="I43" s="2">
        <v>600668.76500437246</v>
      </c>
      <c r="J43" s="2">
        <v>619553.727967771</v>
      </c>
      <c r="K43" s="2">
        <v>613950.79430001311</v>
      </c>
      <c r="L43" s="2">
        <v>596562.49155836215</v>
      </c>
      <c r="M43" s="2">
        <v>605658.03321396431</v>
      </c>
      <c r="N43" s="2">
        <v>604695.43782841647</v>
      </c>
      <c r="O43" s="2">
        <v>592885.55996384996</v>
      </c>
      <c r="P43" s="2">
        <v>593523.17313475255</v>
      </c>
      <c r="Q43" s="2">
        <v>605025.02935440198</v>
      </c>
      <c r="R43" s="2">
        <v>621308.94995241717</v>
      </c>
    </row>
    <row r="44" spans="1:18" ht="11.25" customHeight="1" x14ac:dyDescent="0.25">
      <c r="A44" s="59" t="s">
        <v>149</v>
      </c>
      <c r="B44" s="60" t="s">
        <v>59</v>
      </c>
      <c r="C44" s="2">
        <v>4356.0754964349871</v>
      </c>
      <c r="D44" s="2">
        <v>4659.4367780814728</v>
      </c>
      <c r="E44" s="2">
        <v>4736.6631487265049</v>
      </c>
      <c r="F44" s="2">
        <v>5232.5874838417694</v>
      </c>
      <c r="G44" s="2">
        <v>5578.9393959661684</v>
      </c>
      <c r="H44" s="2">
        <v>5439.6752247017503</v>
      </c>
      <c r="I44" s="2">
        <v>6390.2388111795372</v>
      </c>
      <c r="J44" s="2">
        <v>6838.4794551750729</v>
      </c>
      <c r="K44" s="2">
        <v>5139.0938716202172</v>
      </c>
      <c r="L44" s="2">
        <v>6012.8013454624815</v>
      </c>
      <c r="M44" s="2">
        <v>5006.2388661542</v>
      </c>
      <c r="N44" s="2">
        <v>4136.251738353054</v>
      </c>
      <c r="O44" s="2">
        <v>3582.0832837133566</v>
      </c>
      <c r="P44" s="2">
        <v>3000.0288882991376</v>
      </c>
      <c r="Q44" s="2">
        <v>2848.3080698619965</v>
      </c>
      <c r="R44" s="2">
        <v>3037.1955375733532</v>
      </c>
    </row>
    <row r="45" spans="1:18" ht="11.25" customHeight="1" x14ac:dyDescent="0.25">
      <c r="A45" s="59" t="s">
        <v>150</v>
      </c>
      <c r="B45" s="60" t="s">
        <v>151</v>
      </c>
      <c r="C45" s="2">
        <v>3.2355804497142309</v>
      </c>
      <c r="D45" s="2">
        <v>3.3756940830240003</v>
      </c>
      <c r="E45" s="2">
        <v>9.8204967015120008</v>
      </c>
      <c r="F45" s="2">
        <v>6.4449867539520014</v>
      </c>
      <c r="G45" s="2">
        <v>36.217205453988001</v>
      </c>
      <c r="H45" s="2">
        <v>16.178214211267285</v>
      </c>
      <c r="I45" s="2">
        <v>16.073921194416002</v>
      </c>
      <c r="J45" s="2">
        <v>12.788545556484001</v>
      </c>
      <c r="K45" s="2">
        <v>9.7055961719759996</v>
      </c>
      <c r="L45" s="2">
        <v>9.7048289408760002</v>
      </c>
      <c r="M45" s="2">
        <v>12.933425539154086</v>
      </c>
      <c r="N45" s="2">
        <v>19.424547808870223</v>
      </c>
      <c r="O45" s="2">
        <v>22.684007350867365</v>
      </c>
      <c r="P45" s="2">
        <v>25.914269329781295</v>
      </c>
      <c r="Q45" s="2">
        <v>32.374338934117773</v>
      </c>
      <c r="R45" s="2">
        <v>32.373350014478547</v>
      </c>
    </row>
    <row r="46" spans="1:18" ht="11.25" customHeight="1" x14ac:dyDescent="0.25">
      <c r="A46" s="61" t="s">
        <v>60</v>
      </c>
      <c r="B46" s="62" t="s">
        <v>61</v>
      </c>
      <c r="C46" s="1">
        <v>3.2355804497142309</v>
      </c>
      <c r="D46" s="1">
        <v>3.3756940830240003</v>
      </c>
      <c r="E46" s="1">
        <v>9.8204967015120008</v>
      </c>
      <c r="F46" s="1">
        <v>6.4449867539520014</v>
      </c>
      <c r="G46" s="1">
        <v>12.889482480000002</v>
      </c>
      <c r="H46" s="1">
        <v>16.178214211267285</v>
      </c>
      <c r="I46" s="1">
        <v>16.073921194416002</v>
      </c>
      <c r="J46" s="1">
        <v>12.788545556484001</v>
      </c>
      <c r="K46" s="1">
        <v>9.7055961719759996</v>
      </c>
      <c r="L46" s="1">
        <v>9.7048289408760002</v>
      </c>
      <c r="M46" s="1">
        <v>12.933425539154086</v>
      </c>
      <c r="N46" s="1">
        <v>19.424547808870223</v>
      </c>
      <c r="O46" s="1">
        <v>22.684007350867365</v>
      </c>
      <c r="P46" s="1">
        <v>25.914269329781295</v>
      </c>
      <c r="Q46" s="1">
        <v>32.374338934117773</v>
      </c>
      <c r="R46" s="1">
        <v>32.373350014478547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23.327722973988003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1910.8790710021381</v>
      </c>
      <c r="D52" s="80">
        <v>3728.8557026332919</v>
      </c>
      <c r="E52" s="80">
        <v>3221.9036709270849</v>
      </c>
      <c r="F52" s="80">
        <v>5475.8201498423277</v>
      </c>
      <c r="G52" s="80">
        <v>6142.7906388034571</v>
      </c>
      <c r="H52" s="80">
        <v>6321.0532226821524</v>
      </c>
      <c r="I52" s="80">
        <v>6225.9539230401488</v>
      </c>
      <c r="J52" s="80">
        <v>6471.0858453662531</v>
      </c>
      <c r="K52" s="80">
        <v>6761.2792550026679</v>
      </c>
      <c r="L52" s="80">
        <v>5934.2207844605391</v>
      </c>
      <c r="M52" s="80">
        <v>6383.8503692688919</v>
      </c>
      <c r="N52" s="80">
        <v>7088.3923781151989</v>
      </c>
      <c r="O52" s="80">
        <v>6652.0601521754134</v>
      </c>
      <c r="P52" s="80">
        <v>7293.893646714374</v>
      </c>
      <c r="Q52" s="80">
        <v>6985.244875035567</v>
      </c>
      <c r="R52" s="80">
        <v>7577.6574152995036</v>
      </c>
    </row>
    <row r="53" spans="1:18" ht="11.25" customHeight="1" x14ac:dyDescent="0.25">
      <c r="A53" s="56" t="s">
        <v>74</v>
      </c>
      <c r="B53" s="57" t="s">
        <v>75</v>
      </c>
      <c r="C53" s="3">
        <v>1910.8790710021381</v>
      </c>
      <c r="D53" s="3">
        <v>3728.8557026332919</v>
      </c>
      <c r="E53" s="3">
        <v>3221.9036709270849</v>
      </c>
      <c r="F53" s="3">
        <v>5475.8201498423277</v>
      </c>
      <c r="G53" s="3">
        <v>6142.7906388034571</v>
      </c>
      <c r="H53" s="3">
        <v>6321.0532226821524</v>
      </c>
      <c r="I53" s="3">
        <v>6225.9539230401488</v>
      </c>
      <c r="J53" s="3">
        <v>6471.0858453662531</v>
      </c>
      <c r="K53" s="3">
        <v>6761.2792550026679</v>
      </c>
      <c r="L53" s="3">
        <v>5934.2207844605391</v>
      </c>
      <c r="M53" s="3">
        <v>6383.8503692688919</v>
      </c>
      <c r="N53" s="3">
        <v>7088.3923781151989</v>
      </c>
      <c r="O53" s="3">
        <v>6652.0601521754134</v>
      </c>
      <c r="P53" s="3">
        <v>7293.893646714374</v>
      </c>
      <c r="Q53" s="3">
        <v>6985.244875035567</v>
      </c>
      <c r="R53" s="3">
        <v>7577.6574152995036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2108.4503691713958</v>
      </c>
      <c r="D64" s="82">
        <v>2490.3717913465921</v>
      </c>
      <c r="E64" s="82">
        <v>3314.0868185586241</v>
      </c>
      <c r="F64" s="82">
        <v>4228.3682931136327</v>
      </c>
      <c r="G64" s="82">
        <v>5719.5931737130559</v>
      </c>
      <c r="H64" s="82">
        <v>9539.9365137004916</v>
      </c>
      <c r="I64" s="82">
        <v>16122.583528934256</v>
      </c>
      <c r="J64" s="82">
        <v>22742.57277876413</v>
      </c>
      <c r="K64" s="82">
        <v>29051.365437028016</v>
      </c>
      <c r="L64" s="82">
        <v>34320.564871267386</v>
      </c>
      <c r="M64" s="82">
        <v>38940.089600360479</v>
      </c>
      <c r="N64" s="82">
        <v>40523.973447672935</v>
      </c>
      <c r="O64" s="82">
        <v>42654.836852529472</v>
      </c>
      <c r="P64" s="82">
        <v>38838.002366197179</v>
      </c>
      <c r="Q64" s="82">
        <v>41996.988628255327</v>
      </c>
      <c r="R64" s="82">
        <v>41883.177231681191</v>
      </c>
    </row>
    <row r="65" spans="1:18" ht="11.25" customHeight="1" x14ac:dyDescent="0.25">
      <c r="A65" s="72" t="s">
        <v>350</v>
      </c>
      <c r="B65" s="73" t="s">
        <v>83</v>
      </c>
      <c r="C65" s="83">
        <v>1.4560148143914002</v>
      </c>
      <c r="D65" s="83">
        <v>6.5643865862400004</v>
      </c>
      <c r="E65" s="83">
        <v>17.34977095488</v>
      </c>
      <c r="F65" s="83">
        <v>14.53530351168</v>
      </c>
      <c r="G65" s="83">
        <v>0.46887470783999996</v>
      </c>
      <c r="H65" s="83">
        <v>3.1360032866277763</v>
      </c>
      <c r="I65" s="83">
        <v>2.8135295999999999</v>
      </c>
      <c r="J65" s="83">
        <v>6.5646210470400002</v>
      </c>
      <c r="K65" s="83">
        <v>0.46934362944000002</v>
      </c>
      <c r="L65" s="83">
        <v>0.46859335488000003</v>
      </c>
      <c r="M65" s="83">
        <v>0</v>
      </c>
      <c r="N65" s="83">
        <v>0.11201310255451408</v>
      </c>
      <c r="O65" s="83">
        <v>0.11200011533203237</v>
      </c>
      <c r="P65" s="83">
        <v>1.4559923069920651</v>
      </c>
      <c r="Q65" s="83">
        <v>1.4560083831209203</v>
      </c>
      <c r="R65" s="83">
        <v>0.223973823334461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43.436903570424008</v>
      </c>
      <c r="L67" s="83">
        <v>51.262199823744005</v>
      </c>
      <c r="M67" s="83">
        <v>80.371205459812188</v>
      </c>
      <c r="N67" s="83">
        <v>180.99897380015355</v>
      </c>
      <c r="O67" s="83">
        <v>240.23947919137021</v>
      </c>
      <c r="P67" s="83">
        <v>276.71175409350508</v>
      </c>
      <c r="Q67" s="83">
        <v>307.29056010481037</v>
      </c>
      <c r="R67" s="83">
        <v>292.49295022981437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2106.9943543570043</v>
      </c>
      <c r="D69" s="83">
        <v>2483.8074047603523</v>
      </c>
      <c r="E69" s="83">
        <v>3296.737047603744</v>
      </c>
      <c r="F69" s="83">
        <v>4213.8329896019532</v>
      </c>
      <c r="G69" s="83">
        <v>5719.124299005216</v>
      </c>
      <c r="H69" s="83">
        <v>9536.8005104138647</v>
      </c>
      <c r="I69" s="83">
        <v>16119.769999334256</v>
      </c>
      <c r="J69" s="83">
        <v>22736.008157717089</v>
      </c>
      <c r="K69" s="83">
        <v>29007.459189828151</v>
      </c>
      <c r="L69" s="83">
        <v>34268.834078088767</v>
      </c>
      <c r="M69" s="83">
        <v>38859.718394900665</v>
      </c>
      <c r="N69" s="83">
        <v>40342.86246077023</v>
      </c>
      <c r="O69" s="83">
        <v>42414.485373222771</v>
      </c>
      <c r="P69" s="83">
        <v>38559.834619796682</v>
      </c>
      <c r="Q69" s="83">
        <v>41688.242059767392</v>
      </c>
      <c r="R69" s="83">
        <v>41590.460307628047</v>
      </c>
    </row>
    <row r="70" spans="1:18" ht="11.25" customHeight="1" x14ac:dyDescent="0.25">
      <c r="A70" s="75" t="s">
        <v>90</v>
      </c>
      <c r="B70" s="76" t="s">
        <v>91</v>
      </c>
      <c r="C70" s="84">
        <v>172.6812135744054</v>
      </c>
      <c r="D70" s="84">
        <v>193.27166935588804</v>
      </c>
      <c r="E70" s="84">
        <v>468.88413065208005</v>
      </c>
      <c r="F70" s="84">
        <v>713.67522325848017</v>
      </c>
      <c r="G70" s="84">
        <v>902.02892778187197</v>
      </c>
      <c r="H70" s="84">
        <v>1699.6328959200866</v>
      </c>
      <c r="I70" s="84">
        <v>2597.2013600362084</v>
      </c>
      <c r="J70" s="84">
        <v>3446.2611663107045</v>
      </c>
      <c r="K70" s="84">
        <v>5337.0475328201783</v>
      </c>
      <c r="L70" s="84">
        <v>6635.528293926528</v>
      </c>
      <c r="M70" s="84">
        <v>8313.6695432320721</v>
      </c>
      <c r="N70" s="84">
        <v>8490.6200512251853</v>
      </c>
      <c r="O70" s="84">
        <v>8365.0687469699042</v>
      </c>
      <c r="P70" s="84">
        <v>7928.4623190473494</v>
      </c>
      <c r="Q70" s="84">
        <v>7875.7065591658347</v>
      </c>
      <c r="R70" s="84">
        <v>7945.0821891883788</v>
      </c>
    </row>
    <row r="71" spans="1:18" ht="11.25" customHeight="1" x14ac:dyDescent="0.25">
      <c r="A71" s="75" t="s">
        <v>159</v>
      </c>
      <c r="B71" s="76" t="s">
        <v>92</v>
      </c>
      <c r="C71" s="84">
        <v>1886.3939455189129</v>
      </c>
      <c r="D71" s="84">
        <v>2230.5484647738722</v>
      </c>
      <c r="E71" s="84">
        <v>2755.8667524716643</v>
      </c>
      <c r="F71" s="84">
        <v>3463.4969124471363</v>
      </c>
      <c r="G71" s="84">
        <v>4753.1093358097442</v>
      </c>
      <c r="H71" s="84">
        <v>7321.4391630892242</v>
      </c>
      <c r="I71" s="84">
        <v>11554.92094848192</v>
      </c>
      <c r="J71" s="84">
        <v>17214.111822119041</v>
      </c>
      <c r="K71" s="84">
        <v>22804.457324107829</v>
      </c>
      <c r="L71" s="84">
        <v>27443.340361600418</v>
      </c>
      <c r="M71" s="84">
        <v>30418.291018466669</v>
      </c>
      <c r="N71" s="84">
        <v>31810.929884561541</v>
      </c>
      <c r="O71" s="84">
        <v>34010.33291852106</v>
      </c>
      <c r="P71" s="84">
        <v>30615.770702794045</v>
      </c>
      <c r="Q71" s="84">
        <v>33784.598239765633</v>
      </c>
      <c r="R71" s="84">
        <v>33630.492751653823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47.919195263686092</v>
      </c>
      <c r="D73" s="84">
        <v>59.987270630591993</v>
      </c>
      <c r="E73" s="84">
        <v>71.986164479999999</v>
      </c>
      <c r="F73" s="84">
        <v>36.660853896336</v>
      </c>
      <c r="G73" s="84">
        <v>63.9860354136</v>
      </c>
      <c r="H73" s="84">
        <v>515.72845140455399</v>
      </c>
      <c r="I73" s="84">
        <v>1967.6476908161278</v>
      </c>
      <c r="J73" s="84">
        <v>2075.6351692873441</v>
      </c>
      <c r="K73" s="84">
        <v>865.95433290014398</v>
      </c>
      <c r="L73" s="84">
        <v>189.965422561824</v>
      </c>
      <c r="M73" s="84">
        <v>127.75783320192335</v>
      </c>
      <c r="N73" s="84">
        <v>41.312524983500282</v>
      </c>
      <c r="O73" s="84">
        <v>39.083707731815629</v>
      </c>
      <c r="P73" s="84">
        <v>15.60159795527967</v>
      </c>
      <c r="Q73" s="84">
        <v>27.937260835922523</v>
      </c>
      <c r="R73" s="84">
        <v>14.885366785838585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240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849041.25763464742</v>
      </c>
      <c r="D2" s="79">
        <v>862153.22581729584</v>
      </c>
      <c r="E2" s="79">
        <v>873246.63067181723</v>
      </c>
      <c r="F2" s="79">
        <v>881410.19942335004</v>
      </c>
      <c r="G2" s="79">
        <v>900343.8073963722</v>
      </c>
      <c r="H2" s="79">
        <v>900160.2629466278</v>
      </c>
      <c r="I2" s="79">
        <v>912828.07215516944</v>
      </c>
      <c r="J2" s="79">
        <v>921651.37361249654</v>
      </c>
      <c r="K2" s="79">
        <v>900581.01991293603</v>
      </c>
      <c r="L2" s="79">
        <v>873906.6695962284</v>
      </c>
      <c r="M2" s="79">
        <v>866606.00864310551</v>
      </c>
      <c r="N2" s="79">
        <v>856308.36558506591</v>
      </c>
      <c r="O2" s="79">
        <v>827619.24089554977</v>
      </c>
      <c r="P2" s="79">
        <v>823301.31620184996</v>
      </c>
      <c r="Q2" s="79">
        <v>835899.61521434551</v>
      </c>
      <c r="R2" s="79">
        <v>848143.84083127044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848153.19439884927</v>
      </c>
      <c r="D21" s="80">
        <v>861068.56792767742</v>
      </c>
      <c r="E21" s="80">
        <v>872152.79827227024</v>
      </c>
      <c r="F21" s="80">
        <v>880204.84324024175</v>
      </c>
      <c r="G21" s="80">
        <v>899060.90732663439</v>
      </c>
      <c r="H21" s="80">
        <v>898684.88274842093</v>
      </c>
      <c r="I21" s="80">
        <v>911036.6567663704</v>
      </c>
      <c r="J21" s="80">
        <v>919658.57178244321</v>
      </c>
      <c r="K21" s="80">
        <v>898445.47820574266</v>
      </c>
      <c r="L21" s="80">
        <v>871436.54404276272</v>
      </c>
      <c r="M21" s="80">
        <v>863810.02138575737</v>
      </c>
      <c r="N21" s="80">
        <v>853365.96365139459</v>
      </c>
      <c r="O21" s="80">
        <v>824434.89557470102</v>
      </c>
      <c r="P21" s="80">
        <v>819933.45949767367</v>
      </c>
      <c r="Q21" s="80">
        <v>832309.05620256055</v>
      </c>
      <c r="R21" s="80">
        <v>843880.09002293355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848153.19439884927</v>
      </c>
      <c r="D30" s="3">
        <v>861068.56792767742</v>
      </c>
      <c r="E30" s="3">
        <v>872152.79827227024</v>
      </c>
      <c r="F30" s="3">
        <v>880204.84324024175</v>
      </c>
      <c r="G30" s="3">
        <v>899060.90732663439</v>
      </c>
      <c r="H30" s="3">
        <v>898684.88274842093</v>
      </c>
      <c r="I30" s="3">
        <v>911036.6567663704</v>
      </c>
      <c r="J30" s="3">
        <v>919658.57178244321</v>
      </c>
      <c r="K30" s="3">
        <v>898445.47820574266</v>
      </c>
      <c r="L30" s="3">
        <v>871436.54404276272</v>
      </c>
      <c r="M30" s="3">
        <v>863810.02138575737</v>
      </c>
      <c r="N30" s="3">
        <v>853365.96365139459</v>
      </c>
      <c r="O30" s="3">
        <v>824434.89557470102</v>
      </c>
      <c r="P30" s="3">
        <v>819933.45949767367</v>
      </c>
      <c r="Q30" s="3">
        <v>832309.05620256055</v>
      </c>
      <c r="R30" s="3">
        <v>843880.09002293355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9649.5132948730698</v>
      </c>
      <c r="D34" s="2">
        <v>10228.147655975965</v>
      </c>
      <c r="E34" s="2">
        <v>10909.110619780457</v>
      </c>
      <c r="F34" s="2">
        <v>11337.821947485183</v>
      </c>
      <c r="G34" s="2">
        <v>12237.444156256528</v>
      </c>
      <c r="H34" s="2">
        <v>12615.136698953866</v>
      </c>
      <c r="I34" s="2">
        <v>13042.814453992909</v>
      </c>
      <c r="J34" s="2">
        <v>12937.627126411635</v>
      </c>
      <c r="K34" s="2">
        <v>13322.742883386338</v>
      </c>
      <c r="L34" s="2">
        <v>13914.540303588401</v>
      </c>
      <c r="M34" s="2">
        <v>14033.055564107039</v>
      </c>
      <c r="N34" s="2">
        <v>14556.143459015075</v>
      </c>
      <c r="O34" s="2">
        <v>14472.379610567976</v>
      </c>
      <c r="P34" s="2">
        <v>15287.972365352474</v>
      </c>
      <c r="Q34" s="2">
        <v>15425.070266174551</v>
      </c>
      <c r="R34" s="2">
        <v>15560.346467054205</v>
      </c>
    </row>
    <row r="35" spans="1:18" ht="11.25" customHeight="1" x14ac:dyDescent="0.25">
      <c r="A35" s="59" t="s">
        <v>145</v>
      </c>
      <c r="B35" s="60" t="s">
        <v>146</v>
      </c>
      <c r="C35" s="2">
        <v>388019.4119482385</v>
      </c>
      <c r="D35" s="2">
        <v>381292.5647927837</v>
      </c>
      <c r="E35" s="2">
        <v>375394.74672439549</v>
      </c>
      <c r="F35" s="2">
        <v>360839.74672185513</v>
      </c>
      <c r="G35" s="2">
        <v>349571.71924877947</v>
      </c>
      <c r="H35" s="2">
        <v>333685.93290141778</v>
      </c>
      <c r="I35" s="2">
        <v>322336.9632695085</v>
      </c>
      <c r="J35" s="2">
        <v>311262.56973510655</v>
      </c>
      <c r="K35" s="2">
        <v>294294.12801843422</v>
      </c>
      <c r="L35" s="2">
        <v>281952.30304215103</v>
      </c>
      <c r="M35" s="2">
        <v>265259.2349787344</v>
      </c>
      <c r="N35" s="2">
        <v>254064.75430633378</v>
      </c>
      <c r="O35" s="2">
        <v>236921.51056401109</v>
      </c>
      <c r="P35" s="2">
        <v>228836.89759278164</v>
      </c>
      <c r="Q35" s="2">
        <v>228160.51933952875</v>
      </c>
      <c r="R35" s="2">
        <v>223721.97712320092</v>
      </c>
    </row>
    <row r="36" spans="1:18" ht="11.25" customHeight="1" x14ac:dyDescent="0.25">
      <c r="A36" s="66" t="s">
        <v>45</v>
      </c>
      <c r="B36" s="62" t="s">
        <v>46</v>
      </c>
      <c r="C36" s="1">
        <v>388019.4119482385</v>
      </c>
      <c r="D36" s="1">
        <v>381292.5647927837</v>
      </c>
      <c r="E36" s="1">
        <v>375394.74672439549</v>
      </c>
      <c r="F36" s="1">
        <v>360839.74672185513</v>
      </c>
      <c r="G36" s="1">
        <v>349571.71924877947</v>
      </c>
      <c r="H36" s="1">
        <v>333685.93290141778</v>
      </c>
      <c r="I36" s="1">
        <v>322336.9632695085</v>
      </c>
      <c r="J36" s="1">
        <v>311262.56973510655</v>
      </c>
      <c r="K36" s="1">
        <v>294294.12801843422</v>
      </c>
      <c r="L36" s="1">
        <v>281952.30304215103</v>
      </c>
      <c r="M36" s="1">
        <v>265259.2349787344</v>
      </c>
      <c r="N36" s="1">
        <v>254064.75430633378</v>
      </c>
      <c r="O36" s="1">
        <v>236921.51056401109</v>
      </c>
      <c r="P36" s="1">
        <v>228836.89759278164</v>
      </c>
      <c r="Q36" s="1">
        <v>228160.51933952875</v>
      </c>
      <c r="R36" s="1">
        <v>223721.97712320092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37.100302663046705</v>
      </c>
      <c r="D38" s="2">
        <v>40.314873589884002</v>
      </c>
      <c r="E38" s="2">
        <v>49.619739327084012</v>
      </c>
      <c r="F38" s="2">
        <v>49.538009432304008</v>
      </c>
      <c r="G38" s="2">
        <v>12.462649984908001</v>
      </c>
      <c r="H38" s="2">
        <v>6.1834086200905389</v>
      </c>
      <c r="I38" s="2">
        <v>12.411866068704002</v>
      </c>
      <c r="J38" s="2">
        <v>15.353148878748007</v>
      </c>
      <c r="K38" s="2">
        <v>12.343381534404001</v>
      </c>
      <c r="L38" s="2">
        <v>6.2810402488920012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37.100302663046705</v>
      </c>
      <c r="D41" s="1">
        <v>40.314873589884002</v>
      </c>
      <c r="E41" s="1">
        <v>49.619739327084012</v>
      </c>
      <c r="F41" s="1">
        <v>49.538009432304008</v>
      </c>
      <c r="G41" s="1">
        <v>12.462649984908001</v>
      </c>
      <c r="H41" s="1">
        <v>6.1834086200905389</v>
      </c>
      <c r="I41" s="1">
        <v>12.411866068704002</v>
      </c>
      <c r="J41" s="1">
        <v>15.353148878748007</v>
      </c>
      <c r="K41" s="1">
        <v>12.343381534404001</v>
      </c>
      <c r="L41" s="1">
        <v>6.2810402488920012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3.0698143880759998</v>
      </c>
      <c r="K42" s="2">
        <v>3.0696609418560001</v>
      </c>
      <c r="L42" s="2">
        <v>3.0689244000000002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450444.07285431994</v>
      </c>
      <c r="D43" s="2">
        <v>469507.54060532787</v>
      </c>
      <c r="E43" s="2">
        <v>485799.32118876727</v>
      </c>
      <c r="F43" s="2">
        <v>507977.73656146909</v>
      </c>
      <c r="G43" s="2">
        <v>537215.95354863943</v>
      </c>
      <c r="H43" s="2">
        <v>552346.66878607497</v>
      </c>
      <c r="I43" s="2">
        <v>575638.30530506291</v>
      </c>
      <c r="J43" s="2">
        <v>595439.95195765828</v>
      </c>
      <c r="K43" s="2">
        <v>590803.48866527388</v>
      </c>
      <c r="L43" s="2">
        <v>575550.64590343344</v>
      </c>
      <c r="M43" s="2">
        <v>584504.79741737677</v>
      </c>
      <c r="N43" s="2">
        <v>584725.64133823686</v>
      </c>
      <c r="O43" s="2">
        <v>573018.32139277109</v>
      </c>
      <c r="P43" s="2">
        <v>575782.67527020979</v>
      </c>
      <c r="Q43" s="2">
        <v>588691.0922579231</v>
      </c>
      <c r="R43" s="2">
        <v>604565.393082664</v>
      </c>
    </row>
    <row r="44" spans="1:18" ht="11.25" customHeight="1" x14ac:dyDescent="0.25">
      <c r="A44" s="59" t="s">
        <v>149</v>
      </c>
      <c r="B44" s="60" t="s">
        <v>59</v>
      </c>
      <c r="C44" s="2">
        <v>3.0959987546941057</v>
      </c>
      <c r="D44" s="2">
        <v>0</v>
      </c>
      <c r="E44" s="2">
        <v>0</v>
      </c>
      <c r="F44" s="2">
        <v>0</v>
      </c>
      <c r="G44" s="2">
        <v>0</v>
      </c>
      <c r="H44" s="2">
        <v>30.960953354264507</v>
      </c>
      <c r="I44" s="2">
        <v>6.1618717373040006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23.327722973988003</v>
      </c>
      <c r="H45" s="2">
        <v>0</v>
      </c>
      <c r="I45" s="2">
        <v>0</v>
      </c>
      <c r="J45" s="2">
        <v>0</v>
      </c>
      <c r="K45" s="2">
        <v>9.7055961719759996</v>
      </c>
      <c r="L45" s="2">
        <v>9.7048289408760002</v>
      </c>
      <c r="M45" s="2">
        <v>12.933425539154086</v>
      </c>
      <c r="N45" s="2">
        <v>19.424547808870223</v>
      </c>
      <c r="O45" s="2">
        <v>22.684007350867365</v>
      </c>
      <c r="P45" s="2">
        <v>25.914269329781295</v>
      </c>
      <c r="Q45" s="2">
        <v>32.374338934117773</v>
      </c>
      <c r="R45" s="2">
        <v>32.373350014478547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9.7055961719759996</v>
      </c>
      <c r="L46" s="1">
        <v>9.7048289408760002</v>
      </c>
      <c r="M46" s="1">
        <v>12.933425539154086</v>
      </c>
      <c r="N46" s="1">
        <v>19.424547808870223</v>
      </c>
      <c r="O46" s="1">
        <v>22.684007350867365</v>
      </c>
      <c r="P46" s="1">
        <v>25.914269329781295</v>
      </c>
      <c r="Q46" s="1">
        <v>32.374338934117773</v>
      </c>
      <c r="R46" s="1">
        <v>32.373350014478547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23.327722973988003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888.0632357981824</v>
      </c>
      <c r="D52" s="80">
        <v>1084.657889618424</v>
      </c>
      <c r="E52" s="80">
        <v>1093.8323995469643</v>
      </c>
      <c r="F52" s="80">
        <v>1205.3561831083084</v>
      </c>
      <c r="G52" s="80">
        <v>1282.9000697377924</v>
      </c>
      <c r="H52" s="80">
        <v>1475.3801982068335</v>
      </c>
      <c r="I52" s="80">
        <v>1791.415388799036</v>
      </c>
      <c r="J52" s="80">
        <v>1992.8018300533201</v>
      </c>
      <c r="K52" s="80">
        <v>2135.541707193312</v>
      </c>
      <c r="L52" s="80">
        <v>2470.1255534656793</v>
      </c>
      <c r="M52" s="80">
        <v>2795.9872573481284</v>
      </c>
      <c r="N52" s="80">
        <v>2942.401933671269</v>
      </c>
      <c r="O52" s="80">
        <v>3184.3453208487026</v>
      </c>
      <c r="P52" s="80">
        <v>3367.8567041762535</v>
      </c>
      <c r="Q52" s="80">
        <v>3590.5590117849451</v>
      </c>
      <c r="R52" s="80">
        <v>4263.7508083368339</v>
      </c>
    </row>
    <row r="53" spans="1:18" ht="11.25" customHeight="1" x14ac:dyDescent="0.25">
      <c r="A53" s="56" t="s">
        <v>74</v>
      </c>
      <c r="B53" s="57" t="s">
        <v>75</v>
      </c>
      <c r="C53" s="3">
        <v>888.0632357981824</v>
      </c>
      <c r="D53" s="3">
        <v>1084.657889618424</v>
      </c>
      <c r="E53" s="3">
        <v>1093.8323995469643</v>
      </c>
      <c r="F53" s="3">
        <v>1205.3561831083084</v>
      </c>
      <c r="G53" s="3">
        <v>1282.9000697377924</v>
      </c>
      <c r="H53" s="3">
        <v>1475.3801982068335</v>
      </c>
      <c r="I53" s="3">
        <v>1791.415388799036</v>
      </c>
      <c r="J53" s="3">
        <v>1992.8018300533201</v>
      </c>
      <c r="K53" s="3">
        <v>2135.541707193312</v>
      </c>
      <c r="L53" s="3">
        <v>2470.1255534656793</v>
      </c>
      <c r="M53" s="3">
        <v>2795.9872573481284</v>
      </c>
      <c r="N53" s="3">
        <v>2942.401933671269</v>
      </c>
      <c r="O53" s="3">
        <v>3184.3453208487026</v>
      </c>
      <c r="P53" s="3">
        <v>3367.8567041762535</v>
      </c>
      <c r="Q53" s="3">
        <v>3590.5590117849451</v>
      </c>
      <c r="R53" s="3">
        <v>4263.7508083368339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2106.9943543570043</v>
      </c>
      <c r="D64" s="82">
        <v>2483.8074047603523</v>
      </c>
      <c r="E64" s="82">
        <v>3296.737047603744</v>
      </c>
      <c r="F64" s="82">
        <v>4213.8329896019532</v>
      </c>
      <c r="G64" s="82">
        <v>5706.0781114675683</v>
      </c>
      <c r="H64" s="82">
        <v>9505.2241125177879</v>
      </c>
      <c r="I64" s="82">
        <v>16075.30072910616</v>
      </c>
      <c r="J64" s="82">
        <v>22670.49813547709</v>
      </c>
      <c r="K64" s="82">
        <v>28976.194273974703</v>
      </c>
      <c r="L64" s="82">
        <v>34235.327939473871</v>
      </c>
      <c r="M64" s="82">
        <v>38854.846041135293</v>
      </c>
      <c r="N64" s="82">
        <v>40434.359722758221</v>
      </c>
      <c r="O64" s="82">
        <v>42552.345456551499</v>
      </c>
      <c r="P64" s="82">
        <v>38746.494847436843</v>
      </c>
      <c r="Q64" s="82">
        <v>41891.164843176979</v>
      </c>
      <c r="R64" s="82">
        <v>41789.838984447284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43.436903570424008</v>
      </c>
      <c r="L67" s="83">
        <v>51.262199823744005</v>
      </c>
      <c r="M67" s="83">
        <v>80.371205459812188</v>
      </c>
      <c r="N67" s="83">
        <v>180.99897380015355</v>
      </c>
      <c r="O67" s="83">
        <v>240.23947919137021</v>
      </c>
      <c r="P67" s="83">
        <v>276.71175409350508</v>
      </c>
      <c r="Q67" s="83">
        <v>307.29056010481037</v>
      </c>
      <c r="R67" s="83">
        <v>292.49295022981437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2106.9943543570043</v>
      </c>
      <c r="D69" s="83">
        <v>2483.8074047603523</v>
      </c>
      <c r="E69" s="83">
        <v>3296.737047603744</v>
      </c>
      <c r="F69" s="83">
        <v>4213.8329896019532</v>
      </c>
      <c r="G69" s="83">
        <v>5706.0781114675683</v>
      </c>
      <c r="H69" s="83">
        <v>9505.2241125177879</v>
      </c>
      <c r="I69" s="83">
        <v>16075.30072910616</v>
      </c>
      <c r="J69" s="83">
        <v>22670.49813547709</v>
      </c>
      <c r="K69" s="83">
        <v>28932.757370404277</v>
      </c>
      <c r="L69" s="83">
        <v>34184.065739650126</v>
      </c>
      <c r="M69" s="83">
        <v>38774.474835675479</v>
      </c>
      <c r="N69" s="83">
        <v>40253.360748958068</v>
      </c>
      <c r="O69" s="83">
        <v>42312.10597736013</v>
      </c>
      <c r="P69" s="83">
        <v>38469.783093343336</v>
      </c>
      <c r="Q69" s="83">
        <v>41583.874283072168</v>
      </c>
      <c r="R69" s="83">
        <v>41497.346034217473</v>
      </c>
    </row>
    <row r="70" spans="1:18" ht="11.25" customHeight="1" x14ac:dyDescent="0.25">
      <c r="A70" s="75" t="s">
        <v>90</v>
      </c>
      <c r="B70" s="76" t="s">
        <v>91</v>
      </c>
      <c r="C70" s="84">
        <v>172.6812135744054</v>
      </c>
      <c r="D70" s="84">
        <v>193.27166935588804</v>
      </c>
      <c r="E70" s="84">
        <v>468.88413065208005</v>
      </c>
      <c r="F70" s="84">
        <v>713.67522325848017</v>
      </c>
      <c r="G70" s="84">
        <v>902.02892778187197</v>
      </c>
      <c r="H70" s="84">
        <v>1699.6328959200866</v>
      </c>
      <c r="I70" s="84">
        <v>2597.2013600362084</v>
      </c>
      <c r="J70" s="84">
        <v>3446.2611663107045</v>
      </c>
      <c r="K70" s="84">
        <v>5333.1940910278099</v>
      </c>
      <c r="L70" s="84">
        <v>6629.6073736177923</v>
      </c>
      <c r="M70" s="84">
        <v>8307.1559453714908</v>
      </c>
      <c r="N70" s="84">
        <v>8484.814488745531</v>
      </c>
      <c r="O70" s="84">
        <v>8359.1923612982391</v>
      </c>
      <c r="P70" s="84">
        <v>7924.5686992873925</v>
      </c>
      <c r="Q70" s="84">
        <v>7869.8301230732968</v>
      </c>
      <c r="R70" s="84">
        <v>7939.063700425736</v>
      </c>
    </row>
    <row r="71" spans="1:18" ht="11.25" customHeight="1" x14ac:dyDescent="0.25">
      <c r="A71" s="75" t="s">
        <v>159</v>
      </c>
      <c r="B71" s="76" t="s">
        <v>92</v>
      </c>
      <c r="C71" s="84">
        <v>1886.3939455189129</v>
      </c>
      <c r="D71" s="84">
        <v>2230.5484647738722</v>
      </c>
      <c r="E71" s="84">
        <v>2755.8667524716643</v>
      </c>
      <c r="F71" s="84">
        <v>3463.4969124471363</v>
      </c>
      <c r="G71" s="84">
        <v>4740.0631482720964</v>
      </c>
      <c r="H71" s="84">
        <v>7289.8627651931474</v>
      </c>
      <c r="I71" s="84">
        <v>11510.451678253825</v>
      </c>
      <c r="J71" s="84">
        <v>17148.601799879041</v>
      </c>
      <c r="K71" s="84">
        <v>22733.608946476324</v>
      </c>
      <c r="L71" s="84">
        <v>27364.492943470515</v>
      </c>
      <c r="M71" s="84">
        <v>30339.561057102066</v>
      </c>
      <c r="N71" s="84">
        <v>31727.233735229038</v>
      </c>
      <c r="O71" s="84">
        <v>33913.829908330081</v>
      </c>
      <c r="P71" s="84">
        <v>30529.612796100657</v>
      </c>
      <c r="Q71" s="84">
        <v>33686.106899162951</v>
      </c>
      <c r="R71" s="84">
        <v>33543.396967005894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47.919195263686092</v>
      </c>
      <c r="D73" s="84">
        <v>59.987270630591993</v>
      </c>
      <c r="E73" s="84">
        <v>71.986164479999999</v>
      </c>
      <c r="F73" s="84">
        <v>36.660853896336</v>
      </c>
      <c r="G73" s="84">
        <v>63.9860354136</v>
      </c>
      <c r="H73" s="84">
        <v>515.72845140455399</v>
      </c>
      <c r="I73" s="84">
        <v>1967.6476908161278</v>
      </c>
      <c r="J73" s="84">
        <v>2075.6351692873441</v>
      </c>
      <c r="K73" s="84">
        <v>865.95433290014398</v>
      </c>
      <c r="L73" s="84">
        <v>189.965422561824</v>
      </c>
      <c r="M73" s="84">
        <v>127.75783320192335</v>
      </c>
      <c r="N73" s="84">
        <v>41.312524983500282</v>
      </c>
      <c r="O73" s="84">
        <v>39.083707731815629</v>
      </c>
      <c r="P73" s="84">
        <v>15.60159795527967</v>
      </c>
      <c r="Q73" s="84">
        <v>27.937260835922523</v>
      </c>
      <c r="R73" s="84">
        <v>14.885366785838585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239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10438.176249432825</v>
      </c>
      <c r="D2" s="79">
        <v>10726.344846583163</v>
      </c>
      <c r="E2" s="79">
        <v>10830.944034694952</v>
      </c>
      <c r="F2" s="79">
        <v>11077.670684058514</v>
      </c>
      <c r="G2" s="79">
        <v>11225.444735808704</v>
      </c>
      <c r="H2" s="79">
        <v>11471.98228514157</v>
      </c>
      <c r="I2" s="79">
        <v>11193.3140030207</v>
      </c>
      <c r="J2" s="79">
        <v>10773.475735482369</v>
      </c>
      <c r="K2" s="79">
        <v>10964.917278474808</v>
      </c>
      <c r="L2" s="79">
        <v>10802.885016595757</v>
      </c>
      <c r="M2" s="79">
        <v>10890.063745114981</v>
      </c>
      <c r="N2" s="79">
        <v>10892.191767835202</v>
      </c>
      <c r="O2" s="79">
        <v>10631.998975974049</v>
      </c>
      <c r="P2" s="79">
        <v>10479.718599392836</v>
      </c>
      <c r="Q2" s="79">
        <v>10769.32434020347</v>
      </c>
      <c r="R2" s="79">
        <v>10847.213235774292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10438.176249432825</v>
      </c>
      <c r="D21" s="80">
        <v>10726.344846583163</v>
      </c>
      <c r="E21" s="80">
        <v>10830.944034694952</v>
      </c>
      <c r="F21" s="80">
        <v>11077.670684058514</v>
      </c>
      <c r="G21" s="80">
        <v>11225.444735808704</v>
      </c>
      <c r="H21" s="80">
        <v>11471.98228514157</v>
      </c>
      <c r="I21" s="80">
        <v>11193.3140030207</v>
      </c>
      <c r="J21" s="80">
        <v>10773.475735482369</v>
      </c>
      <c r="K21" s="80">
        <v>10964.917278474808</v>
      </c>
      <c r="L21" s="80">
        <v>10802.885016595757</v>
      </c>
      <c r="M21" s="80">
        <v>10890.063745114981</v>
      </c>
      <c r="N21" s="80">
        <v>10892.191767835202</v>
      </c>
      <c r="O21" s="80">
        <v>10631.998975974049</v>
      </c>
      <c r="P21" s="80">
        <v>10479.718599392836</v>
      </c>
      <c r="Q21" s="80">
        <v>10769.32434020347</v>
      </c>
      <c r="R21" s="80">
        <v>10847.213235774292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10438.176249432825</v>
      </c>
      <c r="D30" s="3">
        <v>10726.344846583163</v>
      </c>
      <c r="E30" s="3">
        <v>10830.944034694952</v>
      </c>
      <c r="F30" s="3">
        <v>11077.670684058514</v>
      </c>
      <c r="G30" s="3">
        <v>11225.444735808704</v>
      </c>
      <c r="H30" s="3">
        <v>11471.98228514157</v>
      </c>
      <c r="I30" s="3">
        <v>11193.3140030207</v>
      </c>
      <c r="J30" s="3">
        <v>10773.475735482369</v>
      </c>
      <c r="K30" s="3">
        <v>10964.917278474808</v>
      </c>
      <c r="L30" s="3">
        <v>10802.885016595757</v>
      </c>
      <c r="M30" s="3">
        <v>10890.063745114981</v>
      </c>
      <c r="N30" s="3">
        <v>10892.191767835202</v>
      </c>
      <c r="O30" s="3">
        <v>10631.998975974049</v>
      </c>
      <c r="P30" s="3">
        <v>10479.718599392836</v>
      </c>
      <c r="Q30" s="3">
        <v>10769.32434020347</v>
      </c>
      <c r="R30" s="3">
        <v>10847.213235774292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10437.661668513208</v>
      </c>
      <c r="D35" s="2">
        <v>10725.746153788203</v>
      </c>
      <c r="E35" s="2">
        <v>10830.246086869252</v>
      </c>
      <c r="F35" s="2">
        <v>11077.000296451786</v>
      </c>
      <c r="G35" s="2">
        <v>11225.363646867674</v>
      </c>
      <c r="H35" s="2">
        <v>11471.940204394385</v>
      </c>
      <c r="I35" s="2">
        <v>11193.216980057885</v>
      </c>
      <c r="J35" s="2">
        <v>10773.349589806179</v>
      </c>
      <c r="K35" s="2">
        <v>10964.796425436522</v>
      </c>
      <c r="L35" s="2">
        <v>10802.818828224548</v>
      </c>
      <c r="M35" s="2">
        <v>10890.063745114981</v>
      </c>
      <c r="N35" s="2">
        <v>10892.191767835202</v>
      </c>
      <c r="O35" s="2">
        <v>10631.998975974049</v>
      </c>
      <c r="P35" s="2">
        <v>10479.718599392836</v>
      </c>
      <c r="Q35" s="2">
        <v>10769.32434020347</v>
      </c>
      <c r="R35" s="2">
        <v>10847.213235774292</v>
      </c>
    </row>
    <row r="36" spans="1:18" ht="11.25" customHeight="1" x14ac:dyDescent="0.25">
      <c r="A36" s="66" t="s">
        <v>45</v>
      </c>
      <c r="B36" s="62" t="s">
        <v>46</v>
      </c>
      <c r="C36" s="1">
        <v>10437.661668513208</v>
      </c>
      <c r="D36" s="1">
        <v>10725.746153788203</v>
      </c>
      <c r="E36" s="1">
        <v>10830.246086869252</v>
      </c>
      <c r="F36" s="1">
        <v>11077.000296451786</v>
      </c>
      <c r="G36" s="1">
        <v>11225.363646867674</v>
      </c>
      <c r="H36" s="1">
        <v>11471.940204394385</v>
      </c>
      <c r="I36" s="1">
        <v>11193.216980057885</v>
      </c>
      <c r="J36" s="1">
        <v>10773.349589806179</v>
      </c>
      <c r="K36" s="1">
        <v>10964.796425436522</v>
      </c>
      <c r="L36" s="1">
        <v>10802.818828224548</v>
      </c>
      <c r="M36" s="1">
        <v>10890.063745114981</v>
      </c>
      <c r="N36" s="1">
        <v>10892.191767835202</v>
      </c>
      <c r="O36" s="1">
        <v>10631.998975974049</v>
      </c>
      <c r="P36" s="1">
        <v>10479.718599392836</v>
      </c>
      <c r="Q36" s="1">
        <v>10769.32434020347</v>
      </c>
      <c r="R36" s="1">
        <v>10847.213235774292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0.5145809196158837</v>
      </c>
      <c r="D38" s="2">
        <v>0.59869279496052519</v>
      </c>
      <c r="E38" s="2">
        <v>0.69794782569933189</v>
      </c>
      <c r="F38" s="2">
        <v>0.67038760672801212</v>
      </c>
      <c r="G38" s="2">
        <v>8.1088941028930522E-2</v>
      </c>
      <c r="H38" s="2">
        <v>4.2080747185520545E-2</v>
      </c>
      <c r="I38" s="2">
        <v>9.7022962815223157E-2</v>
      </c>
      <c r="J38" s="2">
        <v>0.12614567618900094</v>
      </c>
      <c r="K38" s="2">
        <v>0.12085303828714744</v>
      </c>
      <c r="L38" s="2">
        <v>6.6188371208803234E-2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0.5145809196158837</v>
      </c>
      <c r="D41" s="1">
        <v>0.59869279496052519</v>
      </c>
      <c r="E41" s="1">
        <v>0.69794782569933189</v>
      </c>
      <c r="F41" s="1">
        <v>0.67038760672801212</v>
      </c>
      <c r="G41" s="1">
        <v>8.1088941028930522E-2</v>
      </c>
      <c r="H41" s="1">
        <v>4.2080747185520545E-2</v>
      </c>
      <c r="I41" s="1">
        <v>9.7022962815223157E-2</v>
      </c>
      <c r="J41" s="1">
        <v>0.12614567618900094</v>
      </c>
      <c r="K41" s="1">
        <v>0.12085303828714744</v>
      </c>
      <c r="L41" s="1">
        <v>6.6188371208803234E-2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4.3216250822737265</v>
      </c>
      <c r="D64" s="82">
        <v>4.6385638557916167</v>
      </c>
      <c r="E64" s="82">
        <v>14.599598214792714</v>
      </c>
      <c r="F64" s="82">
        <v>21.490610238383589</v>
      </c>
      <c r="G64" s="82">
        <v>21.992684368742768</v>
      </c>
      <c r="H64" s="82">
        <v>46.567777245307504</v>
      </c>
      <c r="I64" s="82">
        <v>70.578318816796354</v>
      </c>
      <c r="J64" s="82">
        <v>101.90123346955505</v>
      </c>
      <c r="K64" s="82">
        <v>184.34541332677611</v>
      </c>
      <c r="L64" s="82">
        <v>237.25218100407065</v>
      </c>
      <c r="M64" s="82">
        <v>308.6882295694798</v>
      </c>
      <c r="N64" s="82">
        <v>320.57921327324198</v>
      </c>
      <c r="O64" s="82">
        <v>324.97659060436672</v>
      </c>
      <c r="P64" s="82">
        <v>305.67350027155879</v>
      </c>
      <c r="Q64" s="82">
        <v>298.99196964036582</v>
      </c>
      <c r="R64" s="82">
        <v>319.21019161860124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4.3216250822737265</v>
      </c>
      <c r="D69" s="83">
        <v>4.6385638557916167</v>
      </c>
      <c r="E69" s="83">
        <v>14.599598214792714</v>
      </c>
      <c r="F69" s="83">
        <v>21.490610238383589</v>
      </c>
      <c r="G69" s="83">
        <v>21.992684368742768</v>
      </c>
      <c r="H69" s="83">
        <v>46.567777245307504</v>
      </c>
      <c r="I69" s="83">
        <v>70.578318816796354</v>
      </c>
      <c r="J69" s="83">
        <v>101.90123346955505</v>
      </c>
      <c r="K69" s="83">
        <v>184.34541332677611</v>
      </c>
      <c r="L69" s="83">
        <v>237.25218100407065</v>
      </c>
      <c r="M69" s="83">
        <v>308.6882295694798</v>
      </c>
      <c r="N69" s="83">
        <v>320.57921327324198</v>
      </c>
      <c r="O69" s="83">
        <v>324.97659060436672</v>
      </c>
      <c r="P69" s="83">
        <v>305.67350027155879</v>
      </c>
      <c r="Q69" s="83">
        <v>298.99196964036582</v>
      </c>
      <c r="R69" s="83">
        <v>319.21019161860124</v>
      </c>
    </row>
    <row r="70" spans="1:18" ht="11.25" customHeight="1" x14ac:dyDescent="0.25">
      <c r="A70" s="75" t="s">
        <v>90</v>
      </c>
      <c r="B70" s="76" t="s">
        <v>91</v>
      </c>
      <c r="C70" s="84">
        <v>4.3216250822737265</v>
      </c>
      <c r="D70" s="84">
        <v>4.6385638557916167</v>
      </c>
      <c r="E70" s="84">
        <v>14.599598214792714</v>
      </c>
      <c r="F70" s="84">
        <v>21.490610238383589</v>
      </c>
      <c r="G70" s="84">
        <v>21.992684368742768</v>
      </c>
      <c r="H70" s="84">
        <v>46.567777245307504</v>
      </c>
      <c r="I70" s="84">
        <v>70.578318816796354</v>
      </c>
      <c r="J70" s="84">
        <v>101.90123346955505</v>
      </c>
      <c r="K70" s="84">
        <v>184.34541332677611</v>
      </c>
      <c r="L70" s="84">
        <v>237.25218100407065</v>
      </c>
      <c r="M70" s="84">
        <v>308.6882295694798</v>
      </c>
      <c r="N70" s="84">
        <v>320.57921327324198</v>
      </c>
      <c r="O70" s="84">
        <v>324.97659060436672</v>
      </c>
      <c r="P70" s="84">
        <v>305.67350027155879</v>
      </c>
      <c r="Q70" s="84">
        <v>298.99196964036582</v>
      </c>
      <c r="R70" s="84">
        <v>319.21019161860124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238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506844.36805075459</v>
      </c>
      <c r="D2" s="79">
        <v>512228.00896521931</v>
      </c>
      <c r="E2" s="79">
        <v>519518.0900127145</v>
      </c>
      <c r="F2" s="79">
        <v>517438.06400873163</v>
      </c>
      <c r="G2" s="79">
        <v>523665.58016270574</v>
      </c>
      <c r="H2" s="79">
        <v>516439.0702870934</v>
      </c>
      <c r="I2" s="79">
        <v>525783.22921096708</v>
      </c>
      <c r="J2" s="79">
        <v>525745.34105575504</v>
      </c>
      <c r="K2" s="79">
        <v>515837.97197506175</v>
      </c>
      <c r="L2" s="79">
        <v>510178.6011267358</v>
      </c>
      <c r="M2" s="79">
        <v>496704.44443065807</v>
      </c>
      <c r="N2" s="79">
        <v>490796.88468296384</v>
      </c>
      <c r="O2" s="79">
        <v>476483.75681960647</v>
      </c>
      <c r="P2" s="79">
        <v>475207.11267679348</v>
      </c>
      <c r="Q2" s="79">
        <v>488443.57491874049</v>
      </c>
      <c r="R2" s="79">
        <v>493946.64620677556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506141.52636701189</v>
      </c>
      <c r="D21" s="80">
        <v>511421.35689458437</v>
      </c>
      <c r="E21" s="80">
        <v>518714.75428230618</v>
      </c>
      <c r="F21" s="80">
        <v>516652.53647425456</v>
      </c>
      <c r="G21" s="80">
        <v>522850.35362635733</v>
      </c>
      <c r="H21" s="80">
        <v>515450.99944703083</v>
      </c>
      <c r="I21" s="80">
        <v>524662.65656117804</v>
      </c>
      <c r="J21" s="80">
        <v>524494.93790664081</v>
      </c>
      <c r="K21" s="80">
        <v>514482.7489883611</v>
      </c>
      <c r="L21" s="80">
        <v>508634.88168651232</v>
      </c>
      <c r="M21" s="80">
        <v>494965.1027821867</v>
      </c>
      <c r="N21" s="80">
        <v>489011.02390274883</v>
      </c>
      <c r="O21" s="80">
        <v>474588.87660214311</v>
      </c>
      <c r="P21" s="80">
        <v>473170.52732795535</v>
      </c>
      <c r="Q21" s="80">
        <v>486242.24286897323</v>
      </c>
      <c r="R21" s="80">
        <v>491641.96699822985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506141.52636701189</v>
      </c>
      <c r="D30" s="3">
        <v>511421.35689458437</v>
      </c>
      <c r="E30" s="3">
        <v>518714.75428230618</v>
      </c>
      <c r="F30" s="3">
        <v>516652.53647425456</v>
      </c>
      <c r="G30" s="3">
        <v>522850.35362635733</v>
      </c>
      <c r="H30" s="3">
        <v>515450.99944703083</v>
      </c>
      <c r="I30" s="3">
        <v>524662.65656117804</v>
      </c>
      <c r="J30" s="3">
        <v>524494.93790664081</v>
      </c>
      <c r="K30" s="3">
        <v>514482.7489883611</v>
      </c>
      <c r="L30" s="3">
        <v>508634.88168651232</v>
      </c>
      <c r="M30" s="3">
        <v>494965.1027821867</v>
      </c>
      <c r="N30" s="3">
        <v>489011.02390274883</v>
      </c>
      <c r="O30" s="3">
        <v>474588.87660214311</v>
      </c>
      <c r="P30" s="3">
        <v>473170.52732795535</v>
      </c>
      <c r="Q30" s="3">
        <v>486242.24286897323</v>
      </c>
      <c r="R30" s="3">
        <v>491641.96699822985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9262.8971249025035</v>
      </c>
      <c r="D34" s="2">
        <v>9730.7774503614019</v>
      </c>
      <c r="E34" s="2">
        <v>10278.941605690226</v>
      </c>
      <c r="F34" s="2">
        <v>10639.581843149981</v>
      </c>
      <c r="G34" s="2">
        <v>11472.87974296116</v>
      </c>
      <c r="H34" s="2">
        <v>11820.861224361641</v>
      </c>
      <c r="I34" s="2">
        <v>12195.03844682308</v>
      </c>
      <c r="J34" s="2">
        <v>12080.582228896394</v>
      </c>
      <c r="K34" s="2">
        <v>12457.93605144657</v>
      </c>
      <c r="L34" s="2">
        <v>13081.980271508124</v>
      </c>
      <c r="M34" s="2">
        <v>13185.498449155935</v>
      </c>
      <c r="N34" s="2">
        <v>13705.635183675357</v>
      </c>
      <c r="O34" s="2">
        <v>13638.284734641018</v>
      </c>
      <c r="P34" s="2">
        <v>14470.169164001376</v>
      </c>
      <c r="Q34" s="2">
        <v>14593.92699674798</v>
      </c>
      <c r="R34" s="2">
        <v>14748.442027599374</v>
      </c>
    </row>
    <row r="35" spans="1:18" ht="11.25" customHeight="1" x14ac:dyDescent="0.25">
      <c r="A35" s="59" t="s">
        <v>145</v>
      </c>
      <c r="B35" s="60" t="s">
        <v>146</v>
      </c>
      <c r="C35" s="2">
        <v>363626.08737698622</v>
      </c>
      <c r="D35" s="2">
        <v>357389.84299001185</v>
      </c>
      <c r="E35" s="2">
        <v>352296.94237974181</v>
      </c>
      <c r="F35" s="2">
        <v>338263.32245209313</v>
      </c>
      <c r="G35" s="2">
        <v>327831.46232977457</v>
      </c>
      <c r="H35" s="2">
        <v>312443.95483753586</v>
      </c>
      <c r="I35" s="2">
        <v>302065.65590342222</v>
      </c>
      <c r="J35" s="2">
        <v>292020.38807949837</v>
      </c>
      <c r="K35" s="2">
        <v>275679.06608608004</v>
      </c>
      <c r="L35" s="2">
        <v>264127.28434198181</v>
      </c>
      <c r="M35" s="2">
        <v>247924.68215445179</v>
      </c>
      <c r="N35" s="2">
        <v>237218.20599135809</v>
      </c>
      <c r="O35" s="2">
        <v>220832.10788924232</v>
      </c>
      <c r="P35" s="2">
        <v>213170.43687741604</v>
      </c>
      <c r="Q35" s="2">
        <v>212456.12222414775</v>
      </c>
      <c r="R35" s="2">
        <v>208062.37027177875</v>
      </c>
    </row>
    <row r="36" spans="1:18" ht="11.25" customHeight="1" x14ac:dyDescent="0.25">
      <c r="A36" s="66" t="s">
        <v>45</v>
      </c>
      <c r="B36" s="62" t="s">
        <v>46</v>
      </c>
      <c r="C36" s="1">
        <v>363626.08737698622</v>
      </c>
      <c r="D36" s="1">
        <v>357389.84299001185</v>
      </c>
      <c r="E36" s="1">
        <v>352296.94237974181</v>
      </c>
      <c r="F36" s="1">
        <v>338263.32245209313</v>
      </c>
      <c r="G36" s="1">
        <v>327831.46232977457</v>
      </c>
      <c r="H36" s="1">
        <v>312443.95483753586</v>
      </c>
      <c r="I36" s="1">
        <v>302065.65590342222</v>
      </c>
      <c r="J36" s="1">
        <v>292020.38807949837</v>
      </c>
      <c r="K36" s="1">
        <v>275679.06608608004</v>
      </c>
      <c r="L36" s="1">
        <v>264127.28434198181</v>
      </c>
      <c r="M36" s="1">
        <v>247924.68215445179</v>
      </c>
      <c r="N36" s="1">
        <v>237218.20599135809</v>
      </c>
      <c r="O36" s="1">
        <v>220832.10788924232</v>
      </c>
      <c r="P36" s="1">
        <v>213170.43687741604</v>
      </c>
      <c r="Q36" s="1">
        <v>212456.12222414775</v>
      </c>
      <c r="R36" s="1">
        <v>208062.37027177875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35.663067703159236</v>
      </c>
      <c r="D38" s="2">
        <v>39.117418581598486</v>
      </c>
      <c r="E38" s="2">
        <v>47.577337587575997</v>
      </c>
      <c r="F38" s="2">
        <v>47.103754525753757</v>
      </c>
      <c r="G38" s="2">
        <v>11.42160276573469</v>
      </c>
      <c r="H38" s="2">
        <v>5.6244881360566668</v>
      </c>
      <c r="I38" s="2">
        <v>11.146753468465333</v>
      </c>
      <c r="J38" s="2">
        <v>13.785143490596676</v>
      </c>
      <c r="K38" s="2">
        <v>11.074133282343764</v>
      </c>
      <c r="L38" s="2">
        <v>5.6438933005498289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35.663067703159236</v>
      </c>
      <c r="D41" s="1">
        <v>39.117418581598486</v>
      </c>
      <c r="E41" s="1">
        <v>47.577337587575997</v>
      </c>
      <c r="F41" s="1">
        <v>47.103754525753757</v>
      </c>
      <c r="G41" s="1">
        <v>11.42160276573469</v>
      </c>
      <c r="H41" s="1">
        <v>5.6244881360566668</v>
      </c>
      <c r="I41" s="1">
        <v>11.146753468465333</v>
      </c>
      <c r="J41" s="1">
        <v>13.785143490596676</v>
      </c>
      <c r="K41" s="1">
        <v>11.074133282343764</v>
      </c>
      <c r="L41" s="1">
        <v>5.6438933005498289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0.89392736871990375</v>
      </c>
      <c r="K42" s="2">
        <v>1.0147334913532067</v>
      </c>
      <c r="L42" s="2">
        <v>1.1179885239108756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133216.54102829593</v>
      </c>
      <c r="D43" s="2">
        <v>144261.6190356295</v>
      </c>
      <c r="E43" s="2">
        <v>156091.29295928657</v>
      </c>
      <c r="F43" s="2">
        <v>167702.5284244857</v>
      </c>
      <c r="G43" s="2">
        <v>183525.539795024</v>
      </c>
      <c r="H43" s="2">
        <v>191173.64735022181</v>
      </c>
      <c r="I43" s="2">
        <v>210389.28528463392</v>
      </c>
      <c r="J43" s="2">
        <v>220379.28852738679</v>
      </c>
      <c r="K43" s="2">
        <v>226329.16330524627</v>
      </c>
      <c r="L43" s="2">
        <v>231414.30293120051</v>
      </c>
      <c r="M43" s="2">
        <v>233849.25440774744</v>
      </c>
      <c r="N43" s="2">
        <v>238078.45272895819</v>
      </c>
      <c r="O43" s="2">
        <v>240108.40611267585</v>
      </c>
      <c r="P43" s="2">
        <v>245519.0349006574</v>
      </c>
      <c r="Q43" s="2">
        <v>259177.95540907647</v>
      </c>
      <c r="R43" s="2">
        <v>268816.97018779616</v>
      </c>
    </row>
    <row r="44" spans="1:18" ht="11.25" customHeight="1" x14ac:dyDescent="0.25">
      <c r="A44" s="59" t="s">
        <v>149</v>
      </c>
      <c r="B44" s="60" t="s">
        <v>59</v>
      </c>
      <c r="C44" s="2">
        <v>0.33776912405420834</v>
      </c>
      <c r="D44" s="2">
        <v>0</v>
      </c>
      <c r="E44" s="2">
        <v>0</v>
      </c>
      <c r="F44" s="2">
        <v>0</v>
      </c>
      <c r="G44" s="2">
        <v>0</v>
      </c>
      <c r="H44" s="2">
        <v>6.911546775509029</v>
      </c>
      <c r="I44" s="2">
        <v>1.5301728303688575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9.0501558319263626</v>
      </c>
      <c r="H45" s="2">
        <v>0</v>
      </c>
      <c r="I45" s="2">
        <v>0</v>
      </c>
      <c r="J45" s="2">
        <v>0</v>
      </c>
      <c r="K45" s="2">
        <v>4.4946788144646135</v>
      </c>
      <c r="L45" s="2">
        <v>4.5522599973884379</v>
      </c>
      <c r="M45" s="2">
        <v>5.6677708315194772</v>
      </c>
      <c r="N45" s="2">
        <v>8.7299987571849815</v>
      </c>
      <c r="O45" s="2">
        <v>10.077865583854862</v>
      </c>
      <c r="P45" s="2">
        <v>10.886385880550048</v>
      </c>
      <c r="Q45" s="2">
        <v>14.238239001037361</v>
      </c>
      <c r="R45" s="2">
        <v>14.184511055592985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4.4946788144646135</v>
      </c>
      <c r="L46" s="1">
        <v>4.5522599973884379</v>
      </c>
      <c r="M46" s="1">
        <v>5.6677708315194772</v>
      </c>
      <c r="N46" s="1">
        <v>8.7299987571849815</v>
      </c>
      <c r="O46" s="1">
        <v>10.077865583854862</v>
      </c>
      <c r="P46" s="1">
        <v>10.886385880550048</v>
      </c>
      <c r="Q46" s="1">
        <v>14.238239001037361</v>
      </c>
      <c r="R46" s="1">
        <v>14.184511055592985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9.0501558319263626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702.84168374271951</v>
      </c>
      <c r="D52" s="80">
        <v>806.65207063493517</v>
      </c>
      <c r="E52" s="80">
        <v>803.3357304083471</v>
      </c>
      <c r="F52" s="80">
        <v>785.52753447703844</v>
      </c>
      <c r="G52" s="80">
        <v>815.22653634838935</v>
      </c>
      <c r="H52" s="80">
        <v>988.07084006255388</v>
      </c>
      <c r="I52" s="80">
        <v>1120.5726497889907</v>
      </c>
      <c r="J52" s="80">
        <v>1250.4031491142114</v>
      </c>
      <c r="K52" s="80">
        <v>1355.2229867006304</v>
      </c>
      <c r="L52" s="80">
        <v>1543.7194402234477</v>
      </c>
      <c r="M52" s="80">
        <v>1739.3416484713746</v>
      </c>
      <c r="N52" s="80">
        <v>1785.860780215022</v>
      </c>
      <c r="O52" s="80">
        <v>1894.8802174633429</v>
      </c>
      <c r="P52" s="80">
        <v>2036.5853488381078</v>
      </c>
      <c r="Q52" s="80">
        <v>2201.3320497672726</v>
      </c>
      <c r="R52" s="80">
        <v>2304.6792085456841</v>
      </c>
    </row>
    <row r="53" spans="1:18" ht="11.25" customHeight="1" x14ac:dyDescent="0.25">
      <c r="A53" s="56" t="s">
        <v>74</v>
      </c>
      <c r="B53" s="57" t="s">
        <v>75</v>
      </c>
      <c r="C53" s="3">
        <v>702.84168374271951</v>
      </c>
      <c r="D53" s="3">
        <v>806.65207063493517</v>
      </c>
      <c r="E53" s="3">
        <v>803.3357304083471</v>
      </c>
      <c r="F53" s="3">
        <v>785.52753447703844</v>
      </c>
      <c r="G53" s="3">
        <v>815.22653634838935</v>
      </c>
      <c r="H53" s="3">
        <v>988.07084006255388</v>
      </c>
      <c r="I53" s="3">
        <v>1120.5726497889907</v>
      </c>
      <c r="J53" s="3">
        <v>1250.4031491142114</v>
      </c>
      <c r="K53" s="3">
        <v>1355.2229867006304</v>
      </c>
      <c r="L53" s="3">
        <v>1543.7194402234477</v>
      </c>
      <c r="M53" s="3">
        <v>1739.3416484713746</v>
      </c>
      <c r="N53" s="3">
        <v>1785.860780215022</v>
      </c>
      <c r="O53" s="3">
        <v>1894.8802174633429</v>
      </c>
      <c r="P53" s="3">
        <v>2036.5853488381078</v>
      </c>
      <c r="Q53" s="3">
        <v>2201.3320497672726</v>
      </c>
      <c r="R53" s="3">
        <v>2304.6792085456841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784.78575958485317</v>
      </c>
      <c r="D64" s="82">
        <v>940.56945528147719</v>
      </c>
      <c r="E64" s="82">
        <v>1399.3295131292828</v>
      </c>
      <c r="F64" s="82">
        <v>1888.261301927123</v>
      </c>
      <c r="G64" s="82">
        <v>2672.8534382352582</v>
      </c>
      <c r="H64" s="82">
        <v>4641.6599049279948</v>
      </c>
      <c r="I64" s="82">
        <v>7710.1921149537711</v>
      </c>
      <c r="J64" s="82">
        <v>10735.70119090504</v>
      </c>
      <c r="K64" s="82">
        <v>14306.377728057048</v>
      </c>
      <c r="L64" s="82">
        <v>17627.808143877475</v>
      </c>
      <c r="M64" s="82">
        <v>20419.500339431255</v>
      </c>
      <c r="N64" s="82">
        <v>21351.908351252521</v>
      </c>
      <c r="O64" s="82">
        <v>22665.004853757106</v>
      </c>
      <c r="P64" s="82">
        <v>20645.367957336734</v>
      </c>
      <c r="Q64" s="82">
        <v>22326.632489725755</v>
      </c>
      <c r="R64" s="82">
        <v>22461.170987965346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7.8819442586729762</v>
      </c>
      <c r="L67" s="83">
        <v>11.147148397656544</v>
      </c>
      <c r="M67" s="83">
        <v>32.885075816768669</v>
      </c>
      <c r="N67" s="83">
        <v>56.039650204603454</v>
      </c>
      <c r="O67" s="83">
        <v>93.602279515857362</v>
      </c>
      <c r="P67" s="83">
        <v>115.64150612896466</v>
      </c>
      <c r="Q67" s="83">
        <v>130.91046131022176</v>
      </c>
      <c r="R67" s="83">
        <v>117.95718428821213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784.78575958485317</v>
      </c>
      <c r="D69" s="83">
        <v>940.56945528147719</v>
      </c>
      <c r="E69" s="83">
        <v>1399.3295131292828</v>
      </c>
      <c r="F69" s="83">
        <v>1888.261301927123</v>
      </c>
      <c r="G69" s="83">
        <v>2672.8534382352582</v>
      </c>
      <c r="H69" s="83">
        <v>4641.6599049279948</v>
      </c>
      <c r="I69" s="83">
        <v>7710.1921149537711</v>
      </c>
      <c r="J69" s="83">
        <v>10735.70119090504</v>
      </c>
      <c r="K69" s="83">
        <v>14298.495783798375</v>
      </c>
      <c r="L69" s="83">
        <v>17616.660995479819</v>
      </c>
      <c r="M69" s="83">
        <v>20386.615263614487</v>
      </c>
      <c r="N69" s="83">
        <v>21295.868701047919</v>
      </c>
      <c r="O69" s="83">
        <v>22571.402574241249</v>
      </c>
      <c r="P69" s="83">
        <v>20529.726451207767</v>
      </c>
      <c r="Q69" s="83">
        <v>22195.722028415534</v>
      </c>
      <c r="R69" s="83">
        <v>22343.213803677136</v>
      </c>
    </row>
    <row r="70" spans="1:18" ht="11.25" customHeight="1" x14ac:dyDescent="0.25">
      <c r="A70" s="75" t="s">
        <v>90</v>
      </c>
      <c r="B70" s="76" t="s">
        <v>91</v>
      </c>
      <c r="C70" s="84">
        <v>154.87508982838253</v>
      </c>
      <c r="D70" s="84">
        <v>176.34029611596733</v>
      </c>
      <c r="E70" s="84">
        <v>439.15591776481813</v>
      </c>
      <c r="F70" s="84">
        <v>660.8092973504406</v>
      </c>
      <c r="G70" s="84">
        <v>853.88628405461429</v>
      </c>
      <c r="H70" s="84">
        <v>1606.9275062896852</v>
      </c>
      <c r="I70" s="84">
        <v>2462.6986096134951</v>
      </c>
      <c r="J70" s="84">
        <v>3256.9627721540478</v>
      </c>
      <c r="K70" s="84">
        <v>5012.9381039825812</v>
      </c>
      <c r="L70" s="84">
        <v>6231.996682061882</v>
      </c>
      <c r="M70" s="84">
        <v>7811.2486300373403</v>
      </c>
      <c r="N70" s="84">
        <v>7979.7648803367174</v>
      </c>
      <c r="O70" s="84">
        <v>7857.8373587439237</v>
      </c>
      <c r="P70" s="84">
        <v>7448.4223140690901</v>
      </c>
      <c r="Q70" s="84">
        <v>7414.4076128277511</v>
      </c>
      <c r="R70" s="84">
        <v>7456.5301006943191</v>
      </c>
    </row>
    <row r="71" spans="1:18" ht="11.25" customHeight="1" x14ac:dyDescent="0.25">
      <c r="A71" s="75" t="s">
        <v>159</v>
      </c>
      <c r="B71" s="76" t="s">
        <v>92</v>
      </c>
      <c r="C71" s="84">
        <v>617.80521360554553</v>
      </c>
      <c r="D71" s="84">
        <v>747.10553237817828</v>
      </c>
      <c r="E71" s="84">
        <v>937.96812990578405</v>
      </c>
      <c r="F71" s="84">
        <v>1215.256389693297</v>
      </c>
      <c r="G71" s="84">
        <v>1795.2218532132799</v>
      </c>
      <c r="H71" s="84">
        <v>2834.4663465146787</v>
      </c>
      <c r="I71" s="84">
        <v>4468.8025023663977</v>
      </c>
      <c r="J71" s="84">
        <v>6632.2477351023899</v>
      </c>
      <c r="K71" s="84">
        <v>8927.1855129429769</v>
      </c>
      <c r="L71" s="84">
        <v>11302.043586663496</v>
      </c>
      <c r="M71" s="84">
        <v>12520.355595118372</v>
      </c>
      <c r="N71" s="84">
        <v>13296.928147368049</v>
      </c>
      <c r="O71" s="84">
        <v>14695.595536608344</v>
      </c>
      <c r="P71" s="84">
        <v>13073.33780678077</v>
      </c>
      <c r="Q71" s="84">
        <v>14767.050592340473</v>
      </c>
      <c r="R71" s="84">
        <v>14879.156432679589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12.10545615092513</v>
      </c>
      <c r="D73" s="84">
        <v>17.123626787331567</v>
      </c>
      <c r="E73" s="84">
        <v>22.205465458680596</v>
      </c>
      <c r="F73" s="84">
        <v>12.195614883385263</v>
      </c>
      <c r="G73" s="84">
        <v>23.74530096736402</v>
      </c>
      <c r="H73" s="84">
        <v>200.26605212363131</v>
      </c>
      <c r="I73" s="84">
        <v>778.69100297387865</v>
      </c>
      <c r="J73" s="84">
        <v>846.49068364860261</v>
      </c>
      <c r="K73" s="84">
        <v>358.37216687281722</v>
      </c>
      <c r="L73" s="84">
        <v>82.620726754442799</v>
      </c>
      <c r="M73" s="84">
        <v>55.011038458773335</v>
      </c>
      <c r="N73" s="84">
        <v>19.175673343154084</v>
      </c>
      <c r="O73" s="84">
        <v>17.969678888981257</v>
      </c>
      <c r="P73" s="84">
        <v>7.9663303579076059</v>
      </c>
      <c r="Q73" s="84">
        <v>14.263823247310782</v>
      </c>
      <c r="R73" s="84">
        <v>7.527270303227092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237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45798.677554183167</v>
      </c>
      <c r="D2" s="79">
        <v>45755.466150148852</v>
      </c>
      <c r="E2" s="79">
        <v>45482.36984820012</v>
      </c>
      <c r="F2" s="79">
        <v>45432.746196037697</v>
      </c>
      <c r="G2" s="79">
        <v>45497.846745406685</v>
      </c>
      <c r="H2" s="79">
        <v>44599.475840764375</v>
      </c>
      <c r="I2" s="79">
        <v>44570.565776371339</v>
      </c>
      <c r="J2" s="79">
        <v>44262.024523313979</v>
      </c>
      <c r="K2" s="79">
        <v>43881.69784784213</v>
      </c>
      <c r="L2" s="79">
        <v>42828.351342027563</v>
      </c>
      <c r="M2" s="79">
        <v>42498.038019863496</v>
      </c>
      <c r="N2" s="79">
        <v>41946.635713751319</v>
      </c>
      <c r="O2" s="79">
        <v>40624.74020249716</v>
      </c>
      <c r="P2" s="79">
        <v>40718.374306257589</v>
      </c>
      <c r="Q2" s="79">
        <v>41036.789129346951</v>
      </c>
      <c r="R2" s="79">
        <v>42282.720770079985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45638.425430072246</v>
      </c>
      <c r="D21" s="80">
        <v>45506.388637918062</v>
      </c>
      <c r="E21" s="80">
        <v>45226.068469140482</v>
      </c>
      <c r="F21" s="80">
        <v>45053.417770997403</v>
      </c>
      <c r="G21" s="80">
        <v>45076.289958191592</v>
      </c>
      <c r="H21" s="80">
        <v>44165.574032035125</v>
      </c>
      <c r="I21" s="80">
        <v>43993.212286064896</v>
      </c>
      <c r="J21" s="80">
        <v>43630.038187956736</v>
      </c>
      <c r="K21" s="80">
        <v>43245.230619609472</v>
      </c>
      <c r="L21" s="80">
        <v>42092.652496100964</v>
      </c>
      <c r="M21" s="80">
        <v>41686.205078744009</v>
      </c>
      <c r="N21" s="80">
        <v>41048.4266282838</v>
      </c>
      <c r="O21" s="80">
        <v>39583.398076552876</v>
      </c>
      <c r="P21" s="80">
        <v>39645.285256568779</v>
      </c>
      <c r="Q21" s="80">
        <v>39925.345267578195</v>
      </c>
      <c r="R21" s="80">
        <v>40622.949310179836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45638.425430072246</v>
      </c>
      <c r="D30" s="3">
        <v>45506.388637918062</v>
      </c>
      <c r="E30" s="3">
        <v>45226.068469140482</v>
      </c>
      <c r="F30" s="3">
        <v>45053.417770997403</v>
      </c>
      <c r="G30" s="3">
        <v>45076.289958191592</v>
      </c>
      <c r="H30" s="3">
        <v>44165.574032035125</v>
      </c>
      <c r="I30" s="3">
        <v>43993.212286064896</v>
      </c>
      <c r="J30" s="3">
        <v>43630.038187956736</v>
      </c>
      <c r="K30" s="3">
        <v>43245.230619609472</v>
      </c>
      <c r="L30" s="3">
        <v>42092.652496100964</v>
      </c>
      <c r="M30" s="3">
        <v>41686.205078744009</v>
      </c>
      <c r="N30" s="3">
        <v>41048.4266282838</v>
      </c>
      <c r="O30" s="3">
        <v>39583.398076552876</v>
      </c>
      <c r="P30" s="3">
        <v>39645.285256568779</v>
      </c>
      <c r="Q30" s="3">
        <v>39925.345267578195</v>
      </c>
      <c r="R30" s="3">
        <v>40622.949310179836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34.936914168191947</v>
      </c>
      <c r="D34" s="2">
        <v>34.034597562897247</v>
      </c>
      <c r="E34" s="2">
        <v>32.312141623302161</v>
      </c>
      <c r="F34" s="2">
        <v>31.323299463832463</v>
      </c>
      <c r="G34" s="2">
        <v>61.031065648874048</v>
      </c>
      <c r="H34" s="2">
        <v>61.799565638609693</v>
      </c>
      <c r="I34" s="2">
        <v>59.784992263379849</v>
      </c>
      <c r="J34" s="2">
        <v>63.08520265280584</v>
      </c>
      <c r="K34" s="2">
        <v>64.140284370912582</v>
      </c>
      <c r="L34" s="2">
        <v>67.222386612569025</v>
      </c>
      <c r="M34" s="2">
        <v>68.106246569593679</v>
      </c>
      <c r="N34" s="2">
        <v>66.831558632838437</v>
      </c>
      <c r="O34" s="2">
        <v>63.860651139904817</v>
      </c>
      <c r="P34" s="2">
        <v>62.312059008899297</v>
      </c>
      <c r="Q34" s="2">
        <v>61.221959850146412</v>
      </c>
      <c r="R34" s="2">
        <v>57.924453445171558</v>
      </c>
    </row>
    <row r="35" spans="1:18" ht="11.25" customHeight="1" x14ac:dyDescent="0.25">
      <c r="A35" s="59" t="s">
        <v>145</v>
      </c>
      <c r="B35" s="60" t="s">
        <v>146</v>
      </c>
      <c r="C35" s="2">
        <v>183.55590511210568</v>
      </c>
      <c r="D35" s="2">
        <v>173.56275149136189</v>
      </c>
      <c r="E35" s="2">
        <v>164.59686417158341</v>
      </c>
      <c r="F35" s="2">
        <v>136.15235532025974</v>
      </c>
      <c r="G35" s="2">
        <v>120.30019252377161</v>
      </c>
      <c r="H35" s="2">
        <v>105.58052677919125</v>
      </c>
      <c r="I35" s="2">
        <v>96.965992967606226</v>
      </c>
      <c r="J35" s="2">
        <v>84.120856767160745</v>
      </c>
      <c r="K35" s="2">
        <v>75.831038771949295</v>
      </c>
      <c r="L35" s="2">
        <v>65.921128838169651</v>
      </c>
      <c r="M35" s="2">
        <v>57.960868838148485</v>
      </c>
      <c r="N35" s="2">
        <v>51.213121095311067</v>
      </c>
      <c r="O35" s="2">
        <v>45.455599654353129</v>
      </c>
      <c r="P35" s="2">
        <v>45.588752958561855</v>
      </c>
      <c r="Q35" s="2">
        <v>38.872069726363854</v>
      </c>
      <c r="R35" s="2">
        <v>35.512996475592942</v>
      </c>
    </row>
    <row r="36" spans="1:18" ht="11.25" customHeight="1" x14ac:dyDescent="0.25">
      <c r="A36" s="66" t="s">
        <v>45</v>
      </c>
      <c r="B36" s="62" t="s">
        <v>46</v>
      </c>
      <c r="C36" s="1">
        <v>183.55590511210568</v>
      </c>
      <c r="D36" s="1">
        <v>173.56275149136189</v>
      </c>
      <c r="E36" s="1">
        <v>164.59686417158341</v>
      </c>
      <c r="F36" s="1">
        <v>136.15235532025974</v>
      </c>
      <c r="G36" s="1">
        <v>120.30019252377161</v>
      </c>
      <c r="H36" s="1">
        <v>105.58052677919125</v>
      </c>
      <c r="I36" s="1">
        <v>96.965992967606226</v>
      </c>
      <c r="J36" s="1">
        <v>84.120856767160745</v>
      </c>
      <c r="K36" s="1">
        <v>75.831038771949295</v>
      </c>
      <c r="L36" s="1">
        <v>65.921128838169651</v>
      </c>
      <c r="M36" s="1">
        <v>57.960868838148485</v>
      </c>
      <c r="N36" s="1">
        <v>51.213121095311067</v>
      </c>
      <c r="O36" s="1">
        <v>45.455599654353129</v>
      </c>
      <c r="P36" s="1">
        <v>45.588752958561855</v>
      </c>
      <c r="Q36" s="1">
        <v>38.872069726363854</v>
      </c>
      <c r="R36" s="1">
        <v>35.512996475592942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7.2151672926077286E-3</v>
      </c>
      <c r="L38" s="2">
        <v>3.7293715282043865E-3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7.2151672926077286E-3</v>
      </c>
      <c r="L41" s="1">
        <v>3.7293715282043865E-3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0.78111495492852612</v>
      </c>
      <c r="K42" s="2">
        <v>0.88200013928737964</v>
      </c>
      <c r="L42" s="2">
        <v>0.87572130745296961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45418.880119883448</v>
      </c>
      <c r="D43" s="2">
        <v>45298.791288863802</v>
      </c>
      <c r="E43" s="2">
        <v>45029.159463345597</v>
      </c>
      <c r="F43" s="2">
        <v>44885.942116213308</v>
      </c>
      <c r="G43" s="2">
        <v>44892.725709988714</v>
      </c>
      <c r="H43" s="2">
        <v>43989.425833345609</v>
      </c>
      <c r="I43" s="2">
        <v>43835.024404228127</v>
      </c>
      <c r="J43" s="2">
        <v>43482.05101358184</v>
      </c>
      <c r="K43" s="2">
        <v>43103.90483098082</v>
      </c>
      <c r="L43" s="2">
        <v>41958.203780315671</v>
      </c>
      <c r="M43" s="2">
        <v>41559.558145836265</v>
      </c>
      <c r="N43" s="2">
        <v>40929.495544494719</v>
      </c>
      <c r="O43" s="2">
        <v>39473.061531595667</v>
      </c>
      <c r="P43" s="2">
        <v>39536.30483718092</v>
      </c>
      <c r="Q43" s="2">
        <v>39823.870109343668</v>
      </c>
      <c r="R43" s="2">
        <v>40528.14601648011</v>
      </c>
    </row>
    <row r="44" spans="1:18" ht="11.25" customHeight="1" x14ac:dyDescent="0.25">
      <c r="A44" s="59" t="s">
        <v>149</v>
      </c>
      <c r="B44" s="60" t="s">
        <v>59</v>
      </c>
      <c r="C44" s="2">
        <v>1.0524909085017133</v>
      </c>
      <c r="D44" s="2">
        <v>0</v>
      </c>
      <c r="E44" s="2">
        <v>0</v>
      </c>
      <c r="F44" s="2">
        <v>0</v>
      </c>
      <c r="G44" s="2">
        <v>0</v>
      </c>
      <c r="H44" s="2">
        <v>8.7681062717194287</v>
      </c>
      <c r="I44" s="2">
        <v>1.4368966057831696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2.2329900302372208</v>
      </c>
      <c r="H45" s="2">
        <v>0</v>
      </c>
      <c r="I45" s="2">
        <v>0</v>
      </c>
      <c r="J45" s="2">
        <v>0</v>
      </c>
      <c r="K45" s="2">
        <v>0.46525017920470224</v>
      </c>
      <c r="L45" s="2">
        <v>0.42574965556962641</v>
      </c>
      <c r="M45" s="2">
        <v>0.5798174999987542</v>
      </c>
      <c r="N45" s="2">
        <v>0.88640406093396895</v>
      </c>
      <c r="O45" s="2">
        <v>1.0202941629489688</v>
      </c>
      <c r="P45" s="2">
        <v>1.0796074203955512</v>
      </c>
      <c r="Q45" s="2">
        <v>1.3811286580155424</v>
      </c>
      <c r="R45" s="2">
        <v>1.3658437789633222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0.46525017920470224</v>
      </c>
      <c r="L46" s="1">
        <v>0.42574965556962641</v>
      </c>
      <c r="M46" s="1">
        <v>0.5798174999987542</v>
      </c>
      <c r="N46" s="1">
        <v>0.88640406093396895</v>
      </c>
      <c r="O46" s="1">
        <v>1.0202941629489688</v>
      </c>
      <c r="P46" s="1">
        <v>1.0796074203955512</v>
      </c>
      <c r="Q46" s="1">
        <v>1.3811286580155424</v>
      </c>
      <c r="R46" s="1">
        <v>1.3658437789633222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2.2329900302372208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160.25212411092187</v>
      </c>
      <c r="D52" s="80">
        <v>249.07751223078935</v>
      </c>
      <c r="E52" s="80">
        <v>256.30137905963784</v>
      </c>
      <c r="F52" s="80">
        <v>379.3284250402956</v>
      </c>
      <c r="G52" s="80">
        <v>421.55678721509395</v>
      </c>
      <c r="H52" s="80">
        <v>433.90180872924918</v>
      </c>
      <c r="I52" s="80">
        <v>577.35349030643965</v>
      </c>
      <c r="J52" s="80">
        <v>631.98633535724275</v>
      </c>
      <c r="K52" s="80">
        <v>636.46722823265395</v>
      </c>
      <c r="L52" s="80">
        <v>735.69884592659741</v>
      </c>
      <c r="M52" s="80">
        <v>811.83294111948339</v>
      </c>
      <c r="N52" s="80">
        <v>898.20908546751832</v>
      </c>
      <c r="O52" s="80">
        <v>1041.3421259442807</v>
      </c>
      <c r="P52" s="80">
        <v>1073.0890496888096</v>
      </c>
      <c r="Q52" s="80">
        <v>1111.4438617687581</v>
      </c>
      <c r="R52" s="80">
        <v>1659.7714599001515</v>
      </c>
    </row>
    <row r="53" spans="1:18" ht="11.25" customHeight="1" x14ac:dyDescent="0.25">
      <c r="A53" s="56" t="s">
        <v>74</v>
      </c>
      <c r="B53" s="57" t="s">
        <v>75</v>
      </c>
      <c r="C53" s="3">
        <v>160.25212411092187</v>
      </c>
      <c r="D53" s="3">
        <v>249.07751223078935</v>
      </c>
      <c r="E53" s="3">
        <v>256.30137905963784</v>
      </c>
      <c r="F53" s="3">
        <v>379.3284250402956</v>
      </c>
      <c r="G53" s="3">
        <v>421.55678721509395</v>
      </c>
      <c r="H53" s="3">
        <v>433.90180872924918</v>
      </c>
      <c r="I53" s="3">
        <v>577.35349030643965</v>
      </c>
      <c r="J53" s="3">
        <v>631.98633535724275</v>
      </c>
      <c r="K53" s="3">
        <v>636.46722823265395</v>
      </c>
      <c r="L53" s="3">
        <v>735.69884592659741</v>
      </c>
      <c r="M53" s="3">
        <v>811.83294111948339</v>
      </c>
      <c r="N53" s="3">
        <v>898.20908546751832</v>
      </c>
      <c r="O53" s="3">
        <v>1041.3421259442807</v>
      </c>
      <c r="P53" s="3">
        <v>1073.0890496888096</v>
      </c>
      <c r="Q53" s="3">
        <v>1111.4438617687581</v>
      </c>
      <c r="R53" s="3">
        <v>1659.7714599001515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158.21235305094788</v>
      </c>
      <c r="D64" s="82">
        <v>192.0218237578114</v>
      </c>
      <c r="E64" s="82">
        <v>214.61422864481631</v>
      </c>
      <c r="F64" s="82">
        <v>253.47534526318248</v>
      </c>
      <c r="G64" s="82">
        <v>348.54792933791833</v>
      </c>
      <c r="H64" s="82">
        <v>541.19031950371084</v>
      </c>
      <c r="I64" s="82">
        <v>930.08995309561715</v>
      </c>
      <c r="J64" s="82">
        <v>1243.1474741761015</v>
      </c>
      <c r="K64" s="82">
        <v>1650.9425174389612</v>
      </c>
      <c r="L64" s="82">
        <v>1932.9269315984345</v>
      </c>
      <c r="M64" s="82">
        <v>2041.2293792808671</v>
      </c>
      <c r="N64" s="82">
        <v>2230.6486222738463</v>
      </c>
      <c r="O64" s="82">
        <v>2372.899178509258</v>
      </c>
      <c r="P64" s="82">
        <v>2285.5082965805341</v>
      </c>
      <c r="Q64" s="82">
        <v>2469.8965355274368</v>
      </c>
      <c r="R64" s="82">
        <v>2505.5566150575487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34.19109703511414</v>
      </c>
      <c r="L67" s="83">
        <v>37.564976079266124</v>
      </c>
      <c r="M67" s="83">
        <v>38.195784488597454</v>
      </c>
      <c r="N67" s="83">
        <v>114.04660063541225</v>
      </c>
      <c r="O67" s="83">
        <v>129.32490035089268</v>
      </c>
      <c r="P67" s="83">
        <v>141.0060958431784</v>
      </c>
      <c r="Q67" s="83">
        <v>153.98791589242478</v>
      </c>
      <c r="R67" s="83">
        <v>156.52154326690214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158.21235305094788</v>
      </c>
      <c r="D69" s="83">
        <v>192.0218237578114</v>
      </c>
      <c r="E69" s="83">
        <v>214.61422864481631</v>
      </c>
      <c r="F69" s="83">
        <v>253.47534526318248</v>
      </c>
      <c r="G69" s="83">
        <v>348.54792933791833</v>
      </c>
      <c r="H69" s="83">
        <v>541.19031950371084</v>
      </c>
      <c r="I69" s="83">
        <v>930.08995309561715</v>
      </c>
      <c r="J69" s="83">
        <v>1243.1474741761015</v>
      </c>
      <c r="K69" s="83">
        <v>1616.7514204038471</v>
      </c>
      <c r="L69" s="83">
        <v>1895.3619555191683</v>
      </c>
      <c r="M69" s="83">
        <v>2003.0335947922697</v>
      </c>
      <c r="N69" s="83">
        <v>2116.6020216384341</v>
      </c>
      <c r="O69" s="83">
        <v>2243.5742781583654</v>
      </c>
      <c r="P69" s="83">
        <v>2144.5022007373559</v>
      </c>
      <c r="Q69" s="83">
        <v>2315.9086196350122</v>
      </c>
      <c r="R69" s="83">
        <v>2349.0350717906467</v>
      </c>
    </row>
    <row r="70" spans="1:18" ht="11.25" customHeight="1" x14ac:dyDescent="0.25">
      <c r="A70" s="75" t="s">
        <v>90</v>
      </c>
      <c r="B70" s="76" t="s">
        <v>91</v>
      </c>
      <c r="C70" s="84">
        <v>4.4706464951959034E-2</v>
      </c>
      <c r="D70" s="84">
        <v>8.3601559109144422E-2</v>
      </c>
      <c r="E70" s="84">
        <v>0.22401458435341876</v>
      </c>
      <c r="F70" s="84">
        <v>0.30925540435986659</v>
      </c>
      <c r="G70" s="84">
        <v>0.34552733934281621</v>
      </c>
      <c r="H70" s="84">
        <v>0.39459482741472029</v>
      </c>
      <c r="I70" s="84">
        <v>0.62260953496795501</v>
      </c>
      <c r="J70" s="84">
        <v>0.71577278884840079</v>
      </c>
      <c r="K70" s="84">
        <v>1.202629689714289</v>
      </c>
      <c r="L70" s="84">
        <v>1.6048077495058342</v>
      </c>
      <c r="M70" s="84">
        <v>2.2698560859099062</v>
      </c>
      <c r="N70" s="84">
        <v>2.0710036842392312</v>
      </c>
      <c r="O70" s="84">
        <v>1.7666200683751159</v>
      </c>
      <c r="P70" s="84">
        <v>1.5917243219355319</v>
      </c>
      <c r="Q70" s="84">
        <v>1.5165752478545704</v>
      </c>
      <c r="R70" s="84">
        <v>1.351061358577742</v>
      </c>
    </row>
    <row r="71" spans="1:18" ht="11.25" customHeight="1" x14ac:dyDescent="0.25">
      <c r="A71" s="75" t="s">
        <v>159</v>
      </c>
      <c r="B71" s="76" t="s">
        <v>92</v>
      </c>
      <c r="C71" s="84">
        <v>154.30478774230926</v>
      </c>
      <c r="D71" s="84">
        <v>187.16302809217402</v>
      </c>
      <c r="E71" s="84">
        <v>208.86913619733119</v>
      </c>
      <c r="F71" s="84">
        <v>250.38540225151195</v>
      </c>
      <c r="G71" s="84">
        <v>343.62320083603623</v>
      </c>
      <c r="H71" s="84">
        <v>503.81482017969347</v>
      </c>
      <c r="I71" s="84">
        <v>793.82702933681685</v>
      </c>
      <c r="J71" s="84">
        <v>1110.4998672607471</v>
      </c>
      <c r="K71" s="84">
        <v>1561.9956662099846</v>
      </c>
      <c r="L71" s="84">
        <v>1882.7251684612488</v>
      </c>
      <c r="M71" s="84">
        <v>1992.9212209822722</v>
      </c>
      <c r="N71" s="84">
        <v>2112.4535443859959</v>
      </c>
      <c r="O71" s="84">
        <v>2240.0418032570328</v>
      </c>
      <c r="P71" s="84">
        <v>2142.3273051074193</v>
      </c>
      <c r="Q71" s="84">
        <v>2313.113248935661</v>
      </c>
      <c r="R71" s="84">
        <v>2347.018425961277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3.8628588436866611</v>
      </c>
      <c r="D73" s="84">
        <v>4.7751941065282306</v>
      </c>
      <c r="E73" s="84">
        <v>5.5210778631316968</v>
      </c>
      <c r="F73" s="84">
        <v>2.7806876073106603</v>
      </c>
      <c r="G73" s="84">
        <v>4.5792011625392579</v>
      </c>
      <c r="H73" s="84">
        <v>36.980904496602655</v>
      </c>
      <c r="I73" s="84">
        <v>135.64031422383235</v>
      </c>
      <c r="J73" s="84">
        <v>131.93183412650598</v>
      </c>
      <c r="K73" s="84">
        <v>53.553124504148158</v>
      </c>
      <c r="L73" s="84">
        <v>11.03197930841357</v>
      </c>
      <c r="M73" s="84">
        <v>7.8425177240877559</v>
      </c>
      <c r="N73" s="84">
        <v>2.0774735681987337</v>
      </c>
      <c r="O73" s="84">
        <v>1.7658548329574977</v>
      </c>
      <c r="P73" s="84">
        <v>0.58317130800123307</v>
      </c>
      <c r="Q73" s="84">
        <v>1.278795451496481</v>
      </c>
      <c r="R73" s="84">
        <v>0.66558447079227512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236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92816.455076847298</v>
      </c>
      <c r="D2" s="79">
        <v>94271.357730183488</v>
      </c>
      <c r="E2" s="79">
        <v>95337.35653590197</v>
      </c>
      <c r="F2" s="79">
        <v>98520.245507460466</v>
      </c>
      <c r="G2" s="79">
        <v>100679.58800371479</v>
      </c>
      <c r="H2" s="79">
        <v>103223.14643140807</v>
      </c>
      <c r="I2" s="79">
        <v>102510.75448140921</v>
      </c>
      <c r="J2" s="79">
        <v>106080.13288449947</v>
      </c>
      <c r="K2" s="79">
        <v>103546.46289490338</v>
      </c>
      <c r="L2" s="79">
        <v>101109.11585227528</v>
      </c>
      <c r="M2" s="79">
        <v>103000.80562028587</v>
      </c>
      <c r="N2" s="79">
        <v>103183.98357452858</v>
      </c>
      <c r="O2" s="79">
        <v>99170.617932446024</v>
      </c>
      <c r="P2" s="79">
        <v>97463.412009810927</v>
      </c>
      <c r="Q2" s="79">
        <v>98935.539451471865</v>
      </c>
      <c r="R2" s="79">
        <v>99583.323077289911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92791.485648902759</v>
      </c>
      <c r="D21" s="80">
        <v>94242.429423430789</v>
      </c>
      <c r="E21" s="80">
        <v>95303.161245822994</v>
      </c>
      <c r="F21" s="80">
        <v>98479.745283869488</v>
      </c>
      <c r="G21" s="80">
        <v>100633.47125754048</v>
      </c>
      <c r="H21" s="80">
        <v>103169.73888199303</v>
      </c>
      <c r="I21" s="80">
        <v>102417.2652327056</v>
      </c>
      <c r="J21" s="80">
        <v>105969.72053891761</v>
      </c>
      <c r="K21" s="80">
        <v>103402.61140264335</v>
      </c>
      <c r="L21" s="80">
        <v>100918.40858495964</v>
      </c>
      <c r="M21" s="80">
        <v>102755.9929525286</v>
      </c>
      <c r="N21" s="80">
        <v>102925.65150653986</v>
      </c>
      <c r="O21" s="80">
        <v>98922.49495500495</v>
      </c>
      <c r="P21" s="80">
        <v>97205.229704161597</v>
      </c>
      <c r="Q21" s="80">
        <v>98657.756351222954</v>
      </c>
      <c r="R21" s="80">
        <v>99284.022937398913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92791.485648902759</v>
      </c>
      <c r="D30" s="3">
        <v>94242.429423430789</v>
      </c>
      <c r="E30" s="3">
        <v>95303.161245822994</v>
      </c>
      <c r="F30" s="3">
        <v>98479.745283869488</v>
      </c>
      <c r="G30" s="3">
        <v>100633.47125754048</v>
      </c>
      <c r="H30" s="3">
        <v>103169.73888199303</v>
      </c>
      <c r="I30" s="3">
        <v>102417.2652327056</v>
      </c>
      <c r="J30" s="3">
        <v>105969.72053891761</v>
      </c>
      <c r="K30" s="3">
        <v>103402.61140264335</v>
      </c>
      <c r="L30" s="3">
        <v>100918.40858495964</v>
      </c>
      <c r="M30" s="3">
        <v>102755.9929525286</v>
      </c>
      <c r="N30" s="3">
        <v>102925.65150653986</v>
      </c>
      <c r="O30" s="3">
        <v>98922.49495500495</v>
      </c>
      <c r="P30" s="3">
        <v>97205.229704161597</v>
      </c>
      <c r="Q30" s="3">
        <v>98657.756351222954</v>
      </c>
      <c r="R30" s="3">
        <v>99284.022937398913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351.67925580237312</v>
      </c>
      <c r="D34" s="2">
        <v>463.3356080516653</v>
      </c>
      <c r="E34" s="2">
        <v>597.85687246692748</v>
      </c>
      <c r="F34" s="2">
        <v>666.9168048713691</v>
      </c>
      <c r="G34" s="2">
        <v>703.5333476464948</v>
      </c>
      <c r="H34" s="2">
        <v>732.47590895361441</v>
      </c>
      <c r="I34" s="2">
        <v>787.99101490644966</v>
      </c>
      <c r="J34" s="2">
        <v>793.95969486243348</v>
      </c>
      <c r="K34" s="2">
        <v>800.66654756885328</v>
      </c>
      <c r="L34" s="2">
        <v>765.33764546770624</v>
      </c>
      <c r="M34" s="2">
        <v>779.45086838151133</v>
      </c>
      <c r="N34" s="2">
        <v>783.67671670688196</v>
      </c>
      <c r="O34" s="2">
        <v>770.2342247870547</v>
      </c>
      <c r="P34" s="2">
        <v>755.49114234219712</v>
      </c>
      <c r="Q34" s="2">
        <v>769.92130957642439</v>
      </c>
      <c r="R34" s="2">
        <v>753.97998600966002</v>
      </c>
    </row>
    <row r="35" spans="1:18" ht="11.25" customHeight="1" x14ac:dyDescent="0.25">
      <c r="A35" s="59" t="s">
        <v>145</v>
      </c>
      <c r="B35" s="60" t="s">
        <v>146</v>
      </c>
      <c r="C35" s="2">
        <v>13772.106997626841</v>
      </c>
      <c r="D35" s="2">
        <v>13003.412897492259</v>
      </c>
      <c r="E35" s="2">
        <v>12102.961393612859</v>
      </c>
      <c r="F35" s="2">
        <v>11363.271617989876</v>
      </c>
      <c r="G35" s="2">
        <v>10394.593079613407</v>
      </c>
      <c r="H35" s="2">
        <v>9664.4573327083635</v>
      </c>
      <c r="I35" s="2">
        <v>8981.1243930608398</v>
      </c>
      <c r="J35" s="2">
        <v>8384.7112090347891</v>
      </c>
      <c r="K35" s="2">
        <v>7574.4344681458178</v>
      </c>
      <c r="L35" s="2">
        <v>6956.2787431064953</v>
      </c>
      <c r="M35" s="2">
        <v>6386.5282103293803</v>
      </c>
      <c r="N35" s="2">
        <v>5903.1434260452461</v>
      </c>
      <c r="O35" s="2">
        <v>5411.9480991403489</v>
      </c>
      <c r="P35" s="2">
        <v>5141.1533630141421</v>
      </c>
      <c r="Q35" s="2">
        <v>4896.2007054510932</v>
      </c>
      <c r="R35" s="2">
        <v>4776.8806191722797</v>
      </c>
    </row>
    <row r="36" spans="1:18" ht="11.25" customHeight="1" x14ac:dyDescent="0.25">
      <c r="A36" s="66" t="s">
        <v>45</v>
      </c>
      <c r="B36" s="62" t="s">
        <v>46</v>
      </c>
      <c r="C36" s="1">
        <v>13772.106997626841</v>
      </c>
      <c r="D36" s="1">
        <v>13003.412897492259</v>
      </c>
      <c r="E36" s="1">
        <v>12102.961393612859</v>
      </c>
      <c r="F36" s="1">
        <v>11363.271617989876</v>
      </c>
      <c r="G36" s="1">
        <v>10394.593079613407</v>
      </c>
      <c r="H36" s="1">
        <v>9664.4573327083635</v>
      </c>
      <c r="I36" s="1">
        <v>8981.1243930608398</v>
      </c>
      <c r="J36" s="1">
        <v>8384.7112090347891</v>
      </c>
      <c r="K36" s="1">
        <v>7574.4344681458178</v>
      </c>
      <c r="L36" s="1">
        <v>6956.2787431064953</v>
      </c>
      <c r="M36" s="1">
        <v>6386.5282103293803</v>
      </c>
      <c r="N36" s="1">
        <v>5903.1434260452461</v>
      </c>
      <c r="O36" s="1">
        <v>5411.9480991403489</v>
      </c>
      <c r="P36" s="1">
        <v>5141.1533630141421</v>
      </c>
      <c r="Q36" s="1">
        <v>4896.2007054510932</v>
      </c>
      <c r="R36" s="1">
        <v>4776.8806191722797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0.92265404027158415</v>
      </c>
      <c r="D38" s="2">
        <v>0.59876221332498802</v>
      </c>
      <c r="E38" s="2">
        <v>1.344453913808674</v>
      </c>
      <c r="F38" s="2">
        <v>1.7638672998222402</v>
      </c>
      <c r="G38" s="2">
        <v>0.95995827814438162</v>
      </c>
      <c r="H38" s="2">
        <v>0.51683973684835127</v>
      </c>
      <c r="I38" s="2">
        <v>1.1680896374234464</v>
      </c>
      <c r="J38" s="2">
        <v>1.4418597119623282</v>
      </c>
      <c r="K38" s="2">
        <v>1.1411800464804822</v>
      </c>
      <c r="L38" s="2">
        <v>0.56722920560516443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0.92265404027158415</v>
      </c>
      <c r="D41" s="1">
        <v>0.59876221332498802</v>
      </c>
      <c r="E41" s="1">
        <v>1.344453913808674</v>
      </c>
      <c r="F41" s="1">
        <v>1.7638672998222402</v>
      </c>
      <c r="G41" s="1">
        <v>0.95995827814438162</v>
      </c>
      <c r="H41" s="1">
        <v>0.51683973684835127</v>
      </c>
      <c r="I41" s="1">
        <v>1.1680896374234464</v>
      </c>
      <c r="J41" s="1">
        <v>1.4418597119623282</v>
      </c>
      <c r="K41" s="1">
        <v>1.1411800464804822</v>
      </c>
      <c r="L41" s="1">
        <v>0.56722920560516443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0.39137897069590588</v>
      </c>
      <c r="K42" s="2">
        <v>0.37915896899240581</v>
      </c>
      <c r="L42" s="2">
        <v>0.38062179838684668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78666.321031798885</v>
      </c>
      <c r="D43" s="2">
        <v>80775.082155673532</v>
      </c>
      <c r="E43" s="2">
        <v>82600.998525829404</v>
      </c>
      <c r="F43" s="2">
        <v>86447.792993708426</v>
      </c>
      <c r="G43" s="2">
        <v>89528.78661481259</v>
      </c>
      <c r="H43" s="2">
        <v>92768.379262827788</v>
      </c>
      <c r="I43" s="2">
        <v>92646.200393604668</v>
      </c>
      <c r="J43" s="2">
        <v>96789.216396337724</v>
      </c>
      <c r="K43" s="2">
        <v>95025.240748037773</v>
      </c>
      <c r="L43" s="2">
        <v>93195.08421951803</v>
      </c>
      <c r="M43" s="2">
        <v>95589.031740561913</v>
      </c>
      <c r="N43" s="2">
        <v>96237.288057195401</v>
      </c>
      <c r="O43" s="2">
        <v>92738.523121942577</v>
      </c>
      <c r="P43" s="2">
        <v>91306.654003885051</v>
      </c>
      <c r="Q43" s="2">
        <v>92989.168799244013</v>
      </c>
      <c r="R43" s="2">
        <v>93750.716152571782</v>
      </c>
    </row>
    <row r="44" spans="1:18" ht="11.25" customHeight="1" x14ac:dyDescent="0.25">
      <c r="A44" s="59" t="s">
        <v>149</v>
      </c>
      <c r="B44" s="60" t="s">
        <v>59</v>
      </c>
      <c r="C44" s="2">
        <v>0.45570963439305084</v>
      </c>
      <c r="D44" s="2">
        <v>0</v>
      </c>
      <c r="E44" s="2">
        <v>0</v>
      </c>
      <c r="F44" s="2">
        <v>0</v>
      </c>
      <c r="G44" s="2">
        <v>0</v>
      </c>
      <c r="H44" s="2">
        <v>3.9095377664171944</v>
      </c>
      <c r="I44" s="2">
        <v>0.78134149621441351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5.5982571898456648</v>
      </c>
      <c r="H45" s="2">
        <v>0</v>
      </c>
      <c r="I45" s="2">
        <v>0</v>
      </c>
      <c r="J45" s="2">
        <v>0</v>
      </c>
      <c r="K45" s="2">
        <v>0.74929987543805543</v>
      </c>
      <c r="L45" s="2">
        <v>0.76012586341912503</v>
      </c>
      <c r="M45" s="2">
        <v>0.98213325578674948</v>
      </c>
      <c r="N45" s="2">
        <v>1.5433065923319538</v>
      </c>
      <c r="O45" s="2">
        <v>1.7895091349639494</v>
      </c>
      <c r="P45" s="2">
        <v>1.9311949202126484</v>
      </c>
      <c r="Q45" s="2">
        <v>2.4655369514171612</v>
      </c>
      <c r="R45" s="2">
        <v>2.4461796452004667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0.74929987543805543</v>
      </c>
      <c r="L46" s="1">
        <v>0.76012586341912503</v>
      </c>
      <c r="M46" s="1">
        <v>0.98213325578674948</v>
      </c>
      <c r="N46" s="1">
        <v>1.5433065923319538</v>
      </c>
      <c r="O46" s="1">
        <v>1.7895091349639494</v>
      </c>
      <c r="P46" s="1">
        <v>1.9311949202126484</v>
      </c>
      <c r="Q46" s="1">
        <v>2.4655369514171612</v>
      </c>
      <c r="R46" s="1">
        <v>2.4461796452004667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5.5982571898456648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24.969427944540925</v>
      </c>
      <c r="D52" s="80">
        <v>28.928306752699697</v>
      </c>
      <c r="E52" s="80">
        <v>34.195290078979149</v>
      </c>
      <c r="F52" s="80">
        <v>40.500223590974343</v>
      </c>
      <c r="G52" s="80">
        <v>46.116746174308872</v>
      </c>
      <c r="H52" s="80">
        <v>53.407549415030189</v>
      </c>
      <c r="I52" s="80">
        <v>93.489248703605696</v>
      </c>
      <c r="J52" s="80">
        <v>110.41234558186632</v>
      </c>
      <c r="K52" s="80">
        <v>143.85149226002798</v>
      </c>
      <c r="L52" s="80">
        <v>190.70726731563511</v>
      </c>
      <c r="M52" s="80">
        <v>244.81266775727025</v>
      </c>
      <c r="N52" s="80">
        <v>258.33206798872857</v>
      </c>
      <c r="O52" s="80">
        <v>248.12297744107801</v>
      </c>
      <c r="P52" s="80">
        <v>258.18230564933623</v>
      </c>
      <c r="Q52" s="80">
        <v>277.78310024891459</v>
      </c>
      <c r="R52" s="80">
        <v>299.30013989099746</v>
      </c>
    </row>
    <row r="53" spans="1:18" ht="11.25" customHeight="1" x14ac:dyDescent="0.25">
      <c r="A53" s="56" t="s">
        <v>74</v>
      </c>
      <c r="B53" s="57" t="s">
        <v>75</v>
      </c>
      <c r="C53" s="3">
        <v>24.969427944540925</v>
      </c>
      <c r="D53" s="3">
        <v>28.928306752699697</v>
      </c>
      <c r="E53" s="3">
        <v>34.195290078979149</v>
      </c>
      <c r="F53" s="3">
        <v>40.500223590974343</v>
      </c>
      <c r="G53" s="3">
        <v>46.116746174308872</v>
      </c>
      <c r="H53" s="3">
        <v>53.407549415030189</v>
      </c>
      <c r="I53" s="3">
        <v>93.489248703605696</v>
      </c>
      <c r="J53" s="3">
        <v>110.41234558186632</v>
      </c>
      <c r="K53" s="3">
        <v>143.85149226002798</v>
      </c>
      <c r="L53" s="3">
        <v>190.70726731563511</v>
      </c>
      <c r="M53" s="3">
        <v>244.81266775727025</v>
      </c>
      <c r="N53" s="3">
        <v>258.33206798872857</v>
      </c>
      <c r="O53" s="3">
        <v>248.12297744107801</v>
      </c>
      <c r="P53" s="3">
        <v>258.18230564933623</v>
      </c>
      <c r="Q53" s="3">
        <v>277.78310024891459</v>
      </c>
      <c r="R53" s="3">
        <v>299.30013989099746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266.24614918107761</v>
      </c>
      <c r="D64" s="82">
        <v>309.63052620508785</v>
      </c>
      <c r="E64" s="82">
        <v>356.17592844838646</v>
      </c>
      <c r="F64" s="82">
        <v>431.12366245425767</v>
      </c>
      <c r="G64" s="82">
        <v>656.66865495023308</v>
      </c>
      <c r="H64" s="82">
        <v>990.83683533770704</v>
      </c>
      <c r="I64" s="82">
        <v>1550.2854921690412</v>
      </c>
      <c r="J64" s="82">
        <v>2488.014052122367</v>
      </c>
      <c r="K64" s="82">
        <v>3634.2866704546382</v>
      </c>
      <c r="L64" s="82">
        <v>4507.1913645141185</v>
      </c>
      <c r="M64" s="82">
        <v>4988.1391832820782</v>
      </c>
      <c r="N64" s="82">
        <v>5192.9505212670629</v>
      </c>
      <c r="O64" s="82">
        <v>5315.7176369364815</v>
      </c>
      <c r="P64" s="82">
        <v>5010.3145320907106</v>
      </c>
      <c r="Q64" s="82">
        <v>5481.0927104963348</v>
      </c>
      <c r="R64" s="82">
        <v>5356.4631157948843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1.3638622766368862</v>
      </c>
      <c r="L67" s="83">
        <v>2.5500753468213411</v>
      </c>
      <c r="M67" s="83">
        <v>9.2903451544460705</v>
      </c>
      <c r="N67" s="83">
        <v>10.912722960137858</v>
      </c>
      <c r="O67" s="83">
        <v>17.312299324620149</v>
      </c>
      <c r="P67" s="83">
        <v>20.064152121362014</v>
      </c>
      <c r="Q67" s="83">
        <v>22.392182902163768</v>
      </c>
      <c r="R67" s="83">
        <v>18.014222674700036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266.24614918107761</v>
      </c>
      <c r="D69" s="83">
        <v>309.63052620508785</v>
      </c>
      <c r="E69" s="83">
        <v>356.17592844838646</v>
      </c>
      <c r="F69" s="83">
        <v>431.12366245425767</v>
      </c>
      <c r="G69" s="83">
        <v>656.66865495023308</v>
      </c>
      <c r="H69" s="83">
        <v>990.83683533770704</v>
      </c>
      <c r="I69" s="83">
        <v>1550.2854921690412</v>
      </c>
      <c r="J69" s="83">
        <v>2488.014052122367</v>
      </c>
      <c r="K69" s="83">
        <v>3632.9228081780011</v>
      </c>
      <c r="L69" s="83">
        <v>4504.6412891672971</v>
      </c>
      <c r="M69" s="83">
        <v>4978.848838127632</v>
      </c>
      <c r="N69" s="83">
        <v>5182.0377983069247</v>
      </c>
      <c r="O69" s="83">
        <v>5298.4053376118618</v>
      </c>
      <c r="P69" s="83">
        <v>4990.2503799693486</v>
      </c>
      <c r="Q69" s="83">
        <v>5458.700527594171</v>
      </c>
      <c r="R69" s="83">
        <v>5338.448893120184</v>
      </c>
    </row>
    <row r="70" spans="1:18" ht="11.25" customHeight="1" x14ac:dyDescent="0.25">
      <c r="A70" s="75" t="s">
        <v>90</v>
      </c>
      <c r="B70" s="76" t="s">
        <v>91</v>
      </c>
      <c r="C70" s="84">
        <v>13.439792198797168</v>
      </c>
      <c r="D70" s="84">
        <v>12.209207825019964</v>
      </c>
      <c r="E70" s="84">
        <v>14.904600088115634</v>
      </c>
      <c r="F70" s="84">
        <v>31.066060265296052</v>
      </c>
      <c r="G70" s="84">
        <v>25.804432019172147</v>
      </c>
      <c r="H70" s="84">
        <v>45.743017557678947</v>
      </c>
      <c r="I70" s="84">
        <v>63.301822070948653</v>
      </c>
      <c r="J70" s="84">
        <v>86.681387898253845</v>
      </c>
      <c r="K70" s="84">
        <v>134.70794402873659</v>
      </c>
      <c r="L70" s="84">
        <v>158.75370280233267</v>
      </c>
      <c r="M70" s="84">
        <v>184.94922967876138</v>
      </c>
      <c r="N70" s="84">
        <v>182.39939145133161</v>
      </c>
      <c r="O70" s="84">
        <v>174.61179188157385</v>
      </c>
      <c r="P70" s="84">
        <v>168.88116062480972</v>
      </c>
      <c r="Q70" s="84">
        <v>154.91396535732494</v>
      </c>
      <c r="R70" s="84">
        <v>161.97234675424019</v>
      </c>
    </row>
    <row r="71" spans="1:18" ht="11.25" customHeight="1" x14ac:dyDescent="0.25">
      <c r="A71" s="75" t="s">
        <v>159</v>
      </c>
      <c r="B71" s="76" t="s">
        <v>92</v>
      </c>
      <c r="C71" s="84">
        <v>249.35754424856279</v>
      </c>
      <c r="D71" s="84">
        <v>292.85012440965511</v>
      </c>
      <c r="E71" s="84">
        <v>335.54058222283322</v>
      </c>
      <c r="F71" s="84">
        <v>397.11480838310052</v>
      </c>
      <c r="G71" s="84">
        <v>625.89603016533806</v>
      </c>
      <c r="H71" s="84">
        <v>902.50231084481436</v>
      </c>
      <c r="I71" s="84">
        <v>1329.6428645378567</v>
      </c>
      <c r="J71" s="84">
        <v>2229.9678461214498</v>
      </c>
      <c r="K71" s="84">
        <v>3425.2691864725975</v>
      </c>
      <c r="L71" s="84">
        <v>4328.5936380147832</v>
      </c>
      <c r="M71" s="84">
        <v>4781.979840543876</v>
      </c>
      <c r="N71" s="84">
        <v>4994.6663006433519</v>
      </c>
      <c r="O71" s="84">
        <v>5119.2818787875703</v>
      </c>
      <c r="P71" s="84">
        <v>4818.7121233226517</v>
      </c>
      <c r="Q71" s="84">
        <v>5299.8340751703236</v>
      </c>
      <c r="R71" s="84">
        <v>5174.131185612292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3.4488127337176646</v>
      </c>
      <c r="D73" s="84">
        <v>4.5711939704127822</v>
      </c>
      <c r="E73" s="84">
        <v>5.7307461374376256</v>
      </c>
      <c r="F73" s="84">
        <v>2.9427938058610521</v>
      </c>
      <c r="G73" s="84">
        <v>4.9681927657228417</v>
      </c>
      <c r="H73" s="84">
        <v>42.591506935213729</v>
      </c>
      <c r="I73" s="84">
        <v>157.34080556023582</v>
      </c>
      <c r="J73" s="84">
        <v>171.36481810266321</v>
      </c>
      <c r="K73" s="84">
        <v>72.945677676666904</v>
      </c>
      <c r="L73" s="84">
        <v>17.29394835018114</v>
      </c>
      <c r="M73" s="84">
        <v>11.919767904994513</v>
      </c>
      <c r="N73" s="84">
        <v>4.9721062122412931</v>
      </c>
      <c r="O73" s="84">
        <v>4.5116669427183194</v>
      </c>
      <c r="P73" s="84">
        <v>2.6570960218868915</v>
      </c>
      <c r="Q73" s="84">
        <v>3.9524870665228229</v>
      </c>
      <c r="R73" s="84">
        <v>2.3453607536517511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235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193143.58070342932</v>
      </c>
      <c r="D2" s="79">
        <v>199172.04812516109</v>
      </c>
      <c r="E2" s="79">
        <v>202077.87024030567</v>
      </c>
      <c r="F2" s="79">
        <v>208941.47302706161</v>
      </c>
      <c r="G2" s="79">
        <v>219275.34774873618</v>
      </c>
      <c r="H2" s="79">
        <v>224426.58810222041</v>
      </c>
      <c r="I2" s="79">
        <v>228770.20868340117</v>
      </c>
      <c r="J2" s="79">
        <v>234790.39941344567</v>
      </c>
      <c r="K2" s="79">
        <v>226349.96991665429</v>
      </c>
      <c r="L2" s="79">
        <v>208987.71625859413</v>
      </c>
      <c r="M2" s="79">
        <v>213512.656827183</v>
      </c>
      <c r="N2" s="79">
        <v>209488.66984598691</v>
      </c>
      <c r="O2" s="79">
        <v>200708.12696502605</v>
      </c>
      <c r="P2" s="79">
        <v>199432.69860959501</v>
      </c>
      <c r="Q2" s="79">
        <v>196714.38737458267</v>
      </c>
      <c r="R2" s="79">
        <v>201483.93754135061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193143.58070342932</v>
      </c>
      <c r="D21" s="80">
        <v>199172.04812516109</v>
      </c>
      <c r="E21" s="80">
        <v>202077.87024030567</v>
      </c>
      <c r="F21" s="80">
        <v>208941.47302706161</v>
      </c>
      <c r="G21" s="80">
        <v>219275.34774873618</v>
      </c>
      <c r="H21" s="80">
        <v>224426.58810222041</v>
      </c>
      <c r="I21" s="80">
        <v>228770.20868340117</v>
      </c>
      <c r="J21" s="80">
        <v>234790.39941344567</v>
      </c>
      <c r="K21" s="80">
        <v>226349.96991665429</v>
      </c>
      <c r="L21" s="80">
        <v>208987.71625859413</v>
      </c>
      <c r="M21" s="80">
        <v>213512.656827183</v>
      </c>
      <c r="N21" s="80">
        <v>209488.66984598691</v>
      </c>
      <c r="O21" s="80">
        <v>200708.12696502605</v>
      </c>
      <c r="P21" s="80">
        <v>199432.69860959501</v>
      </c>
      <c r="Q21" s="80">
        <v>196714.38737458267</v>
      </c>
      <c r="R21" s="80">
        <v>201483.93754135061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193143.58070342932</v>
      </c>
      <c r="D30" s="3">
        <v>199172.04812516109</v>
      </c>
      <c r="E30" s="3">
        <v>202077.87024030567</v>
      </c>
      <c r="F30" s="3">
        <v>208941.47302706161</v>
      </c>
      <c r="G30" s="3">
        <v>219275.34774873618</v>
      </c>
      <c r="H30" s="3">
        <v>224426.58810222041</v>
      </c>
      <c r="I30" s="3">
        <v>228770.20868340117</v>
      </c>
      <c r="J30" s="3">
        <v>234790.39941344567</v>
      </c>
      <c r="K30" s="3">
        <v>226349.96991665429</v>
      </c>
      <c r="L30" s="3">
        <v>208987.71625859413</v>
      </c>
      <c r="M30" s="3">
        <v>213512.656827183</v>
      </c>
      <c r="N30" s="3">
        <v>209488.66984598691</v>
      </c>
      <c r="O30" s="3">
        <v>200708.12696502605</v>
      </c>
      <c r="P30" s="3">
        <v>199432.69860959501</v>
      </c>
      <c r="Q30" s="3">
        <v>196714.38737458267</v>
      </c>
      <c r="R30" s="3">
        <v>201483.93754135061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1.0033930937316637</v>
      </c>
      <c r="K42" s="2">
        <v>0.79376834222300818</v>
      </c>
      <c r="L42" s="2">
        <v>0.69459277024930854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193142.33067434159</v>
      </c>
      <c r="D43" s="2">
        <v>199172.04812516109</v>
      </c>
      <c r="E43" s="2">
        <v>202077.87024030567</v>
      </c>
      <c r="F43" s="2">
        <v>208941.47302706161</v>
      </c>
      <c r="G43" s="2">
        <v>219268.90142881419</v>
      </c>
      <c r="H43" s="2">
        <v>224415.21633967978</v>
      </c>
      <c r="I43" s="2">
        <v>228767.79522259624</v>
      </c>
      <c r="J43" s="2">
        <v>234789.39602035194</v>
      </c>
      <c r="K43" s="2">
        <v>226345.17978100918</v>
      </c>
      <c r="L43" s="2">
        <v>208983.05497239938</v>
      </c>
      <c r="M43" s="2">
        <v>213506.95312323116</v>
      </c>
      <c r="N43" s="2">
        <v>209480.4050075885</v>
      </c>
      <c r="O43" s="2">
        <v>200698.33062655694</v>
      </c>
      <c r="P43" s="2">
        <v>199420.6815284864</v>
      </c>
      <c r="Q43" s="2">
        <v>196700.09794025903</v>
      </c>
      <c r="R43" s="2">
        <v>201469.56072581589</v>
      </c>
    </row>
    <row r="44" spans="1:18" ht="11.25" customHeight="1" x14ac:dyDescent="0.25">
      <c r="A44" s="59" t="s">
        <v>149</v>
      </c>
      <c r="B44" s="60" t="s">
        <v>59</v>
      </c>
      <c r="C44" s="2">
        <v>1.2500290877451337</v>
      </c>
      <c r="D44" s="2">
        <v>0</v>
      </c>
      <c r="E44" s="2">
        <v>0</v>
      </c>
      <c r="F44" s="2">
        <v>0</v>
      </c>
      <c r="G44" s="2">
        <v>0</v>
      </c>
      <c r="H44" s="2">
        <v>11.371762540618853</v>
      </c>
      <c r="I44" s="2">
        <v>2.4134608049375594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6.4463199219787564</v>
      </c>
      <c r="H45" s="2">
        <v>0</v>
      </c>
      <c r="I45" s="2">
        <v>0</v>
      </c>
      <c r="J45" s="2">
        <v>0</v>
      </c>
      <c r="K45" s="2">
        <v>3.9963673028686295</v>
      </c>
      <c r="L45" s="2">
        <v>3.9666934244988101</v>
      </c>
      <c r="M45" s="2">
        <v>5.7037039518491071</v>
      </c>
      <c r="N45" s="2">
        <v>8.2648383984193146</v>
      </c>
      <c r="O45" s="2">
        <v>9.7963384690995845</v>
      </c>
      <c r="P45" s="2">
        <v>12.017081108623046</v>
      </c>
      <c r="Q45" s="2">
        <v>14.289434323647708</v>
      </c>
      <c r="R45" s="2">
        <v>14.376815534721771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3.9963673028686295</v>
      </c>
      <c r="L46" s="1">
        <v>3.9666934244988101</v>
      </c>
      <c r="M46" s="1">
        <v>5.7037039518491071</v>
      </c>
      <c r="N46" s="1">
        <v>8.2648383984193146</v>
      </c>
      <c r="O46" s="1">
        <v>9.7963384690995845</v>
      </c>
      <c r="P46" s="1">
        <v>12.017081108623046</v>
      </c>
      <c r="Q46" s="1">
        <v>14.289434323647708</v>
      </c>
      <c r="R46" s="1">
        <v>14.376815534721771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6.4463199219787564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893.42846745785209</v>
      </c>
      <c r="D64" s="82">
        <v>1036.9470356601842</v>
      </c>
      <c r="E64" s="82">
        <v>1312.0177791664657</v>
      </c>
      <c r="F64" s="82">
        <v>1619.4820697190055</v>
      </c>
      <c r="G64" s="82">
        <v>2006.0154045754161</v>
      </c>
      <c r="H64" s="82">
        <v>3284.9692755030696</v>
      </c>
      <c r="I64" s="82">
        <v>5814.1548500709323</v>
      </c>
      <c r="J64" s="82">
        <v>8101.7341848040278</v>
      </c>
      <c r="K64" s="82">
        <v>9200.2419446972708</v>
      </c>
      <c r="L64" s="82">
        <v>9930.1493184797728</v>
      </c>
      <c r="M64" s="82">
        <v>11097.288909571616</v>
      </c>
      <c r="N64" s="82">
        <v>11338.27301469154</v>
      </c>
      <c r="O64" s="82">
        <v>11873.747196744291</v>
      </c>
      <c r="P64" s="82">
        <v>10499.630561157306</v>
      </c>
      <c r="Q64" s="82">
        <v>11314.551137787086</v>
      </c>
      <c r="R64" s="82">
        <v>11147.438074010895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893.42846745785209</v>
      </c>
      <c r="D69" s="83">
        <v>1036.9470356601842</v>
      </c>
      <c r="E69" s="83">
        <v>1312.0177791664657</v>
      </c>
      <c r="F69" s="83">
        <v>1619.4820697190055</v>
      </c>
      <c r="G69" s="83">
        <v>2006.0154045754161</v>
      </c>
      <c r="H69" s="83">
        <v>3284.9692755030696</v>
      </c>
      <c r="I69" s="83">
        <v>5814.1548500709323</v>
      </c>
      <c r="J69" s="83">
        <v>8101.7341848040278</v>
      </c>
      <c r="K69" s="83">
        <v>9200.2419446972708</v>
      </c>
      <c r="L69" s="83">
        <v>9930.1493184797728</v>
      </c>
      <c r="M69" s="83">
        <v>11097.288909571616</v>
      </c>
      <c r="N69" s="83">
        <v>11338.27301469154</v>
      </c>
      <c r="O69" s="83">
        <v>11873.747196744291</v>
      </c>
      <c r="P69" s="83">
        <v>10499.630561157306</v>
      </c>
      <c r="Q69" s="83">
        <v>11314.551137787086</v>
      </c>
      <c r="R69" s="83">
        <v>11147.438074010895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864.92639992249542</v>
      </c>
      <c r="D71" s="84">
        <v>1003.4297798938646</v>
      </c>
      <c r="E71" s="84">
        <v>1273.4889041457157</v>
      </c>
      <c r="F71" s="84">
        <v>1600.7403121192265</v>
      </c>
      <c r="G71" s="84">
        <v>1975.3220640574423</v>
      </c>
      <c r="H71" s="84">
        <v>3049.0792876539635</v>
      </c>
      <c r="I71" s="84">
        <v>4918.1792820127512</v>
      </c>
      <c r="J71" s="84">
        <v>7175.8863513944561</v>
      </c>
      <c r="K71" s="84">
        <v>8819.1585808507589</v>
      </c>
      <c r="L71" s="84">
        <v>9851.1305503309868</v>
      </c>
      <c r="M71" s="84">
        <v>11044.304400457549</v>
      </c>
      <c r="N71" s="84">
        <v>11323.185742831634</v>
      </c>
      <c r="O71" s="84">
        <v>11858.910689677132</v>
      </c>
      <c r="P71" s="84">
        <v>10495.235560889821</v>
      </c>
      <c r="Q71" s="84">
        <v>11306.108982716494</v>
      </c>
      <c r="R71" s="84">
        <v>11143.090922752728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28.502067535356634</v>
      </c>
      <c r="D73" s="84">
        <v>33.517255766319408</v>
      </c>
      <c r="E73" s="84">
        <v>38.528875020750071</v>
      </c>
      <c r="F73" s="84">
        <v>18.741757599779024</v>
      </c>
      <c r="G73" s="84">
        <v>30.693340517973883</v>
      </c>
      <c r="H73" s="84">
        <v>235.88998784910629</v>
      </c>
      <c r="I73" s="84">
        <v>895.97556805818078</v>
      </c>
      <c r="J73" s="84">
        <v>925.84783340957199</v>
      </c>
      <c r="K73" s="84">
        <v>381.08336384651159</v>
      </c>
      <c r="L73" s="84">
        <v>79.018768148786478</v>
      </c>
      <c r="M73" s="84">
        <v>52.984509114067748</v>
      </c>
      <c r="N73" s="84">
        <v>15.087271859906167</v>
      </c>
      <c r="O73" s="84">
        <v>14.836507067158557</v>
      </c>
      <c r="P73" s="84">
        <v>4.3950002674839386</v>
      </c>
      <c r="Q73" s="84">
        <v>8.4421550705924382</v>
      </c>
      <c r="R73" s="84">
        <v>4.3471512581674654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234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11012.547190622816</v>
      </c>
      <c r="D2" s="79">
        <v>10103.717690966556</v>
      </c>
      <c r="E2" s="79">
        <v>10049.09531585267</v>
      </c>
      <c r="F2" s="79">
        <v>10102.834169528762</v>
      </c>
      <c r="G2" s="79">
        <v>10323.178410451932</v>
      </c>
      <c r="H2" s="79">
        <v>9754.9242818562761</v>
      </c>
      <c r="I2" s="79">
        <v>9287.9807515797984</v>
      </c>
      <c r="J2" s="79">
        <v>9863.413773962222</v>
      </c>
      <c r="K2" s="79">
        <v>9620.2548174548865</v>
      </c>
      <c r="L2" s="79">
        <v>8676.6214737700811</v>
      </c>
      <c r="M2" s="79">
        <v>8727.5459923732105</v>
      </c>
      <c r="N2" s="79">
        <v>8430.2954628613843</v>
      </c>
      <c r="O2" s="79">
        <v>8569.4219421876169</v>
      </c>
      <c r="P2" s="79">
        <v>7468.5570204615815</v>
      </c>
      <c r="Q2" s="79">
        <v>7010.2394638203295</v>
      </c>
      <c r="R2" s="79">
        <v>6587.536256235584</v>
      </c>
    </row>
    <row r="3" spans="1:18" ht="11.25" customHeight="1" x14ac:dyDescent="0.25">
      <c r="A3" s="53" t="s">
        <v>2</v>
      </c>
      <c r="B3" s="54" t="s">
        <v>3</v>
      </c>
      <c r="C3" s="80">
        <v>38.974301671502886</v>
      </c>
      <c r="D3" s="80">
        <v>126.330200125056</v>
      </c>
      <c r="E3" s="80">
        <v>120.04324392776401</v>
      </c>
      <c r="F3" s="80">
        <v>25.244386129872002</v>
      </c>
      <c r="G3" s="80">
        <v>22.661047505628002</v>
      </c>
      <c r="H3" s="80">
        <v>32.891437713689633</v>
      </c>
      <c r="I3" s="80">
        <v>57.541285716263999</v>
      </c>
      <c r="J3" s="80">
        <v>56.719134099792001</v>
      </c>
      <c r="K3" s="80">
        <v>57.116317058928004</v>
      </c>
      <c r="L3" s="80">
        <v>54.344335671144002</v>
      </c>
      <c r="M3" s="80">
        <v>54.680648324933117</v>
      </c>
      <c r="N3" s="80">
        <v>43.801224330678522</v>
      </c>
      <c r="O3" s="80">
        <v>46.639070820512188</v>
      </c>
      <c r="P3" s="80">
        <v>41.44309858075713</v>
      </c>
      <c r="Q3" s="80">
        <v>41.060700175693434</v>
      </c>
      <c r="R3" s="80">
        <v>41.064470501532675</v>
      </c>
    </row>
    <row r="4" spans="1:18" ht="11.25" customHeight="1" x14ac:dyDescent="0.25">
      <c r="A4" s="56" t="s">
        <v>125</v>
      </c>
      <c r="B4" s="57" t="s">
        <v>126</v>
      </c>
      <c r="C4" s="3">
        <v>31.40735112186751</v>
      </c>
      <c r="D4" s="3">
        <v>100.604362726296</v>
      </c>
      <c r="E4" s="3">
        <v>108.34683930266401</v>
      </c>
      <c r="F4" s="3">
        <v>5.9080849197120004</v>
      </c>
      <c r="G4" s="3">
        <v>10.823033790828001</v>
      </c>
      <c r="H4" s="3">
        <v>21.726904069262769</v>
      </c>
      <c r="I4" s="3">
        <v>55.849733942904003</v>
      </c>
      <c r="J4" s="3">
        <v>55.450533699792004</v>
      </c>
      <c r="K4" s="3">
        <v>55.847674372248001</v>
      </c>
      <c r="L4" s="3">
        <v>53.075650697783999</v>
      </c>
      <c r="M4" s="3">
        <v>53.16566206832961</v>
      </c>
      <c r="N4" s="3">
        <v>42.286217601540024</v>
      </c>
      <c r="O4" s="3">
        <v>45.124025496699154</v>
      </c>
      <c r="P4" s="3">
        <v>39.827127838809304</v>
      </c>
      <c r="Q4" s="3">
        <v>39.510482167903056</v>
      </c>
      <c r="R4" s="3">
        <v>39.448465226009773</v>
      </c>
    </row>
    <row r="5" spans="1:18" ht="11.25" customHeight="1" x14ac:dyDescent="0.25">
      <c r="A5" s="59" t="s">
        <v>127</v>
      </c>
      <c r="B5" s="60" t="s">
        <v>128</v>
      </c>
      <c r="C5" s="2">
        <v>31.40735112186751</v>
      </c>
      <c r="D5" s="2">
        <v>100.604362726296</v>
      </c>
      <c r="E5" s="2">
        <v>105.210881303904</v>
      </c>
      <c r="F5" s="2">
        <v>2.7722613172320001</v>
      </c>
      <c r="G5" s="2">
        <v>10.823033790828001</v>
      </c>
      <c r="H5" s="2">
        <v>21.726904069262769</v>
      </c>
      <c r="I5" s="2">
        <v>55.849733942904003</v>
      </c>
      <c r="J5" s="2">
        <v>55.450533699792004</v>
      </c>
      <c r="K5" s="2">
        <v>55.847674372248001</v>
      </c>
      <c r="L5" s="2">
        <v>53.075650697783999</v>
      </c>
      <c r="M5" s="2">
        <v>53.16566206832961</v>
      </c>
      <c r="N5" s="2">
        <v>42.286217601540024</v>
      </c>
      <c r="O5" s="2">
        <v>45.124025496699154</v>
      </c>
      <c r="P5" s="2">
        <v>39.827127838809304</v>
      </c>
      <c r="Q5" s="2">
        <v>39.510482167903056</v>
      </c>
      <c r="R5" s="2">
        <v>39.448465226009773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31.40735112186751</v>
      </c>
      <c r="D8" s="1">
        <v>100.604362726296</v>
      </c>
      <c r="E8" s="1">
        <v>90.304885554047999</v>
      </c>
      <c r="F8" s="1">
        <v>2.7722613172320001</v>
      </c>
      <c r="G8" s="1">
        <v>2.3763484657439999</v>
      </c>
      <c r="H8" s="1">
        <v>11.541202464556481</v>
      </c>
      <c r="I8" s="1">
        <v>55.849733942904003</v>
      </c>
      <c r="J8" s="1">
        <v>55.450533699792004</v>
      </c>
      <c r="K8" s="1">
        <v>55.847674372248001</v>
      </c>
      <c r="L8" s="1">
        <v>53.075650697783999</v>
      </c>
      <c r="M8" s="1">
        <v>53.16566206832961</v>
      </c>
      <c r="N8" s="1">
        <v>42.286217601540024</v>
      </c>
      <c r="O8" s="1">
        <v>45.124025496699154</v>
      </c>
      <c r="P8" s="1">
        <v>39.827127838809304</v>
      </c>
      <c r="Q8" s="1">
        <v>39.510482167903056</v>
      </c>
      <c r="R8" s="1">
        <v>39.448465226009773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14.905995749856</v>
      </c>
      <c r="F9" s="1">
        <v>0</v>
      </c>
      <c r="G9" s="1">
        <v>8.4466853250840011</v>
      </c>
      <c r="H9" s="1">
        <v>10.185701604706288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3.1359579987599999</v>
      </c>
      <c r="F11" s="2">
        <v>3.1358236024800004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3.1359579987599999</v>
      </c>
      <c r="F12" s="1">
        <v>3.1358236024800004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7.5669505496353748</v>
      </c>
      <c r="D15" s="3">
        <v>25.72583739876</v>
      </c>
      <c r="E15" s="3">
        <v>11.696404625100001</v>
      </c>
      <c r="F15" s="3">
        <v>19.336301210160002</v>
      </c>
      <c r="G15" s="3">
        <v>11.838013714800001</v>
      </c>
      <c r="H15" s="3">
        <v>11.164533644426866</v>
      </c>
      <c r="I15" s="3">
        <v>1.6915517733599998</v>
      </c>
      <c r="J15" s="3">
        <v>1.2686004</v>
      </c>
      <c r="K15" s="3">
        <v>1.26864268668</v>
      </c>
      <c r="L15" s="3">
        <v>1.2686849733600001</v>
      </c>
      <c r="M15" s="3">
        <v>1.5149862566035048</v>
      </c>
      <c r="N15" s="3">
        <v>1.5150067291384974</v>
      </c>
      <c r="O15" s="3">
        <v>1.5150453238130335</v>
      </c>
      <c r="P15" s="3">
        <v>1.6159707419478291</v>
      </c>
      <c r="Q15" s="3">
        <v>1.5502180077903753</v>
      </c>
      <c r="R15" s="3">
        <v>1.6160052755229029</v>
      </c>
    </row>
    <row r="16" spans="1:18" ht="11.25" customHeight="1" x14ac:dyDescent="0.25">
      <c r="A16" s="59" t="s">
        <v>20</v>
      </c>
      <c r="B16" s="60" t="s">
        <v>21</v>
      </c>
      <c r="C16" s="2">
        <v>1.7171685241490886</v>
      </c>
      <c r="D16" s="2">
        <v>12.25603303776</v>
      </c>
      <c r="E16" s="2">
        <v>0</v>
      </c>
      <c r="F16" s="2">
        <v>7.6152813411599993</v>
      </c>
      <c r="G16" s="2">
        <v>0</v>
      </c>
      <c r="H16" s="2">
        <v>1.4139790162228709</v>
      </c>
      <c r="I16" s="2">
        <v>1.6915517733599998</v>
      </c>
      <c r="J16" s="2">
        <v>1.2686004</v>
      </c>
      <c r="K16" s="2">
        <v>1.26864268668</v>
      </c>
      <c r="L16" s="2">
        <v>1.2686849733600001</v>
      </c>
      <c r="M16" s="2">
        <v>1.5149862566035048</v>
      </c>
      <c r="N16" s="2">
        <v>1.5150067291384974</v>
      </c>
      <c r="O16" s="2">
        <v>1.5150453238130335</v>
      </c>
      <c r="P16" s="2">
        <v>1.6159707419478291</v>
      </c>
      <c r="Q16" s="2">
        <v>1.5502180077903753</v>
      </c>
      <c r="R16" s="2">
        <v>1.6160052755229029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5.8497820254862862</v>
      </c>
      <c r="D18" s="2">
        <v>13.469804361000001</v>
      </c>
      <c r="E18" s="2">
        <v>11.696404625100001</v>
      </c>
      <c r="F18" s="2">
        <v>11.721019869000001</v>
      </c>
      <c r="G18" s="2">
        <v>11.838013714800001</v>
      </c>
      <c r="H18" s="2">
        <v>9.7505546282039948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10973.572888951312</v>
      </c>
      <c r="D21" s="80">
        <v>9977.3874908415</v>
      </c>
      <c r="E21" s="80">
        <v>9929.0520719249052</v>
      </c>
      <c r="F21" s="80">
        <v>10077.589783398889</v>
      </c>
      <c r="G21" s="80">
        <v>10300.517362946304</v>
      </c>
      <c r="H21" s="80">
        <v>9722.0328441425863</v>
      </c>
      <c r="I21" s="80">
        <v>9230.4394658635338</v>
      </c>
      <c r="J21" s="80">
        <v>9806.6946398624295</v>
      </c>
      <c r="K21" s="80">
        <v>9563.1385003959585</v>
      </c>
      <c r="L21" s="80">
        <v>8622.2771380989379</v>
      </c>
      <c r="M21" s="80">
        <v>8672.8653440482776</v>
      </c>
      <c r="N21" s="80">
        <v>8386.4942385307058</v>
      </c>
      <c r="O21" s="80">
        <v>8522.7828713671042</v>
      </c>
      <c r="P21" s="80">
        <v>7427.1139218808239</v>
      </c>
      <c r="Q21" s="80">
        <v>6969.1787636446361</v>
      </c>
      <c r="R21" s="80">
        <v>6546.4717857340511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10973.572888951312</v>
      </c>
      <c r="D30" s="3">
        <v>9977.3874908415</v>
      </c>
      <c r="E30" s="3">
        <v>9929.0520719249052</v>
      </c>
      <c r="F30" s="3">
        <v>10077.589783398889</v>
      </c>
      <c r="G30" s="3">
        <v>10300.517362946304</v>
      </c>
      <c r="H30" s="3">
        <v>9722.0328441425863</v>
      </c>
      <c r="I30" s="3">
        <v>9230.4394658635338</v>
      </c>
      <c r="J30" s="3">
        <v>9806.6946398624295</v>
      </c>
      <c r="K30" s="3">
        <v>9563.1385003959585</v>
      </c>
      <c r="L30" s="3">
        <v>8622.2771380989379</v>
      </c>
      <c r="M30" s="3">
        <v>8672.8653440482776</v>
      </c>
      <c r="N30" s="3">
        <v>8386.4942385307058</v>
      </c>
      <c r="O30" s="3">
        <v>8522.7828713671042</v>
      </c>
      <c r="P30" s="3">
        <v>7427.1139218808239</v>
      </c>
      <c r="Q30" s="3">
        <v>6969.1787636446361</v>
      </c>
      <c r="R30" s="3">
        <v>6546.4717857340511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37.100414372900076</v>
      </c>
      <c r="D38" s="2">
        <v>37.027886871312006</v>
      </c>
      <c r="E38" s="2">
        <v>37.027074087828005</v>
      </c>
      <c r="F38" s="2">
        <v>37.027194500196003</v>
      </c>
      <c r="G38" s="2">
        <v>37.928842311780009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37.100414372900076</v>
      </c>
      <c r="D41" s="1">
        <v>37.027886871312006</v>
      </c>
      <c r="E41" s="1">
        <v>37.027074087828005</v>
      </c>
      <c r="F41" s="1">
        <v>37.027194500196003</v>
      </c>
      <c r="G41" s="1">
        <v>37.928842311780009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10920.852838401943</v>
      </c>
      <c r="D43" s="2">
        <v>9936.9839098871635</v>
      </c>
      <c r="E43" s="2">
        <v>9882.2045011355658</v>
      </c>
      <c r="F43" s="2">
        <v>10034.117602144741</v>
      </c>
      <c r="G43" s="2">
        <v>10249.699038154524</v>
      </c>
      <c r="H43" s="2">
        <v>9702.7589962173824</v>
      </c>
      <c r="I43" s="2">
        <v>9214.3655446691173</v>
      </c>
      <c r="J43" s="2">
        <v>9793.9060943059449</v>
      </c>
      <c r="K43" s="2">
        <v>9559.9034261873985</v>
      </c>
      <c r="L43" s="2">
        <v>8622.2771380989379</v>
      </c>
      <c r="M43" s="2">
        <v>8672.8653440482776</v>
      </c>
      <c r="N43" s="2">
        <v>8386.4942385307058</v>
      </c>
      <c r="O43" s="2">
        <v>8522.7828713671042</v>
      </c>
      <c r="P43" s="2">
        <v>7427.1139218808239</v>
      </c>
      <c r="Q43" s="2">
        <v>6969.1787636446361</v>
      </c>
      <c r="R43" s="2">
        <v>6546.4717857340511</v>
      </c>
    </row>
    <row r="44" spans="1:18" ht="11.25" customHeight="1" x14ac:dyDescent="0.25">
      <c r="A44" s="59" t="s">
        <v>149</v>
      </c>
      <c r="B44" s="60" t="s">
        <v>59</v>
      </c>
      <c r="C44" s="2">
        <v>12.384055726754728</v>
      </c>
      <c r="D44" s="2">
        <v>0</v>
      </c>
      <c r="E44" s="2">
        <v>0</v>
      </c>
      <c r="F44" s="2">
        <v>0</v>
      </c>
      <c r="G44" s="2">
        <v>0</v>
      </c>
      <c r="H44" s="2">
        <v>3.0956337139361443</v>
      </c>
      <c r="I44" s="2">
        <v>0</v>
      </c>
      <c r="J44" s="2">
        <v>0</v>
      </c>
      <c r="K44" s="2">
        <v>3.2350742085600004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3.2355804497142309</v>
      </c>
      <c r="D45" s="2">
        <v>3.3756940830240003</v>
      </c>
      <c r="E45" s="2">
        <v>9.8204967015120008</v>
      </c>
      <c r="F45" s="2">
        <v>6.4449867539520014</v>
      </c>
      <c r="G45" s="2">
        <v>12.889482480000002</v>
      </c>
      <c r="H45" s="2">
        <v>16.178214211267285</v>
      </c>
      <c r="I45" s="2">
        <v>16.073921194416002</v>
      </c>
      <c r="J45" s="2">
        <v>12.788545556484001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3.2355804497142309</v>
      </c>
      <c r="D46" s="1">
        <v>3.3756940830240003</v>
      </c>
      <c r="E46" s="1">
        <v>9.8204967015120008</v>
      </c>
      <c r="F46" s="1">
        <v>6.4449867539520014</v>
      </c>
      <c r="G46" s="1">
        <v>12.889482480000002</v>
      </c>
      <c r="H46" s="1">
        <v>16.178214211267285</v>
      </c>
      <c r="I46" s="1">
        <v>16.073921194416002</v>
      </c>
      <c r="J46" s="1">
        <v>12.788545556484001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1.4560148143914002</v>
      </c>
      <c r="D64" s="82">
        <v>6.5643865862400004</v>
      </c>
      <c r="E64" s="82">
        <v>17.34977095488</v>
      </c>
      <c r="F64" s="82">
        <v>14.53530351168</v>
      </c>
      <c r="G64" s="82">
        <v>13.515062245487998</v>
      </c>
      <c r="H64" s="82">
        <v>34.71240118270407</v>
      </c>
      <c r="I64" s="82">
        <v>47.28279982809601</v>
      </c>
      <c r="J64" s="82">
        <v>72.074643287040004</v>
      </c>
      <c r="K64" s="82">
        <v>71.317721260944012</v>
      </c>
      <c r="L64" s="82">
        <v>76.648212167328012</v>
      </c>
      <c r="M64" s="82">
        <v>78.729961364604293</v>
      </c>
      <c r="N64" s="82">
        <v>78.568911962915394</v>
      </c>
      <c r="O64" s="82">
        <v>91.304337572646872</v>
      </c>
      <c r="P64" s="82">
        <v>82.304921955124712</v>
      </c>
      <c r="Q64" s="82">
        <v>92.017761877767299</v>
      </c>
      <c r="R64" s="82">
        <v>79.460833334859871</v>
      </c>
    </row>
    <row r="65" spans="1:18" ht="11.25" customHeight="1" x14ac:dyDescent="0.25">
      <c r="A65" s="72" t="s">
        <v>350</v>
      </c>
      <c r="B65" s="73" t="s">
        <v>83</v>
      </c>
      <c r="C65" s="83">
        <v>1.4560148143914002</v>
      </c>
      <c r="D65" s="83">
        <v>6.5643865862400004</v>
      </c>
      <c r="E65" s="83">
        <v>17.34977095488</v>
      </c>
      <c r="F65" s="83">
        <v>14.53530351168</v>
      </c>
      <c r="G65" s="83">
        <v>0.46887470783999996</v>
      </c>
      <c r="H65" s="83">
        <v>3.1360032866277763</v>
      </c>
      <c r="I65" s="83">
        <v>2.8135295999999999</v>
      </c>
      <c r="J65" s="83">
        <v>6.5646210470400002</v>
      </c>
      <c r="K65" s="83">
        <v>0.46934362944000002</v>
      </c>
      <c r="L65" s="83">
        <v>0.46859335488000003</v>
      </c>
      <c r="M65" s="83">
        <v>0</v>
      </c>
      <c r="N65" s="83">
        <v>0.11201310255451408</v>
      </c>
      <c r="O65" s="83">
        <v>0.11200011533203237</v>
      </c>
      <c r="P65" s="83">
        <v>1.4559923069920651</v>
      </c>
      <c r="Q65" s="83">
        <v>1.4560083831209203</v>
      </c>
      <c r="R65" s="83">
        <v>0.223973823334461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13.046187537647999</v>
      </c>
      <c r="H69" s="83">
        <v>31.576397896076294</v>
      </c>
      <c r="I69" s="83">
        <v>44.469270228096008</v>
      </c>
      <c r="J69" s="83">
        <v>65.510022239999998</v>
      </c>
      <c r="K69" s="83">
        <v>70.848377631504007</v>
      </c>
      <c r="L69" s="83">
        <v>76.179618812448012</v>
      </c>
      <c r="M69" s="83">
        <v>78.729961364604293</v>
      </c>
      <c r="N69" s="83">
        <v>78.45689886036088</v>
      </c>
      <c r="O69" s="83">
        <v>91.192337457314835</v>
      </c>
      <c r="P69" s="83">
        <v>80.848929648132653</v>
      </c>
      <c r="Q69" s="83">
        <v>90.561753494646382</v>
      </c>
      <c r="R69" s="83">
        <v>79.23685951152541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13.046187537647999</v>
      </c>
      <c r="H71" s="84">
        <v>31.576397896076294</v>
      </c>
      <c r="I71" s="84">
        <v>44.469270228096008</v>
      </c>
      <c r="J71" s="84">
        <v>65.510022239999998</v>
      </c>
      <c r="K71" s="84">
        <v>70.848377631504007</v>
      </c>
      <c r="L71" s="84">
        <v>76.179618812448012</v>
      </c>
      <c r="M71" s="84">
        <v>78.729961364604293</v>
      </c>
      <c r="N71" s="84">
        <v>78.45689886036088</v>
      </c>
      <c r="O71" s="84">
        <v>91.192337457314835</v>
      </c>
      <c r="P71" s="84">
        <v>80.848929648132653</v>
      </c>
      <c r="Q71" s="84">
        <v>90.561753494646382</v>
      </c>
      <c r="R71" s="84">
        <v>79.23685951152541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339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52829.605006685175</v>
      </c>
      <c r="D2" s="79">
        <v>53852.100101682408</v>
      </c>
      <c r="E2" s="79">
        <v>51395.024963961827</v>
      </c>
      <c r="F2" s="79">
        <v>60277.96428587503</v>
      </c>
      <c r="G2" s="79">
        <v>53872.088593707653</v>
      </c>
      <c r="H2" s="79">
        <v>49453.226706066671</v>
      </c>
      <c r="I2" s="79">
        <v>46528.626646293626</v>
      </c>
      <c r="J2" s="79">
        <v>45243.6460092653</v>
      </c>
      <c r="K2" s="79">
        <v>45688.220119138357</v>
      </c>
      <c r="L2" s="79">
        <v>44896.669782710123</v>
      </c>
      <c r="M2" s="79">
        <v>51069.590948352612</v>
      </c>
      <c r="N2" s="79">
        <v>46442.206001727885</v>
      </c>
      <c r="O2" s="79">
        <v>49407.7148888058</v>
      </c>
      <c r="P2" s="79">
        <v>45829.506511344764</v>
      </c>
      <c r="Q2" s="79">
        <v>42052.865372287364</v>
      </c>
      <c r="R2" s="79">
        <v>41789.292231115622</v>
      </c>
    </row>
    <row r="3" spans="1:18" ht="11.25" customHeight="1" x14ac:dyDescent="0.25">
      <c r="A3" s="53" t="s">
        <v>2</v>
      </c>
      <c r="B3" s="54" t="s">
        <v>3</v>
      </c>
      <c r="C3" s="80">
        <v>19302.52746377459</v>
      </c>
      <c r="D3" s="80">
        <v>21071.300836367911</v>
      </c>
      <c r="E3" s="80">
        <v>20507.694218876193</v>
      </c>
      <c r="F3" s="80">
        <v>25561.038494756267</v>
      </c>
      <c r="G3" s="80">
        <v>21889.865101111885</v>
      </c>
      <c r="H3" s="80">
        <v>17044.136465137173</v>
      </c>
      <c r="I3" s="80">
        <v>17352.370053666145</v>
      </c>
      <c r="J3" s="80">
        <v>17712.052243283077</v>
      </c>
      <c r="K3" s="80">
        <v>16820.2175439321</v>
      </c>
      <c r="L3" s="80">
        <v>17081.613532565603</v>
      </c>
      <c r="M3" s="80">
        <v>19487.616404988599</v>
      </c>
      <c r="N3" s="80">
        <v>18036.230371516449</v>
      </c>
      <c r="O3" s="80">
        <v>18764.643340535884</v>
      </c>
      <c r="P3" s="80">
        <v>16600.259983271204</v>
      </c>
      <c r="Q3" s="80">
        <v>14905.176005237643</v>
      </c>
      <c r="R3" s="80">
        <v>13938.038794690017</v>
      </c>
    </row>
    <row r="4" spans="1:18" ht="11.25" customHeight="1" x14ac:dyDescent="0.25">
      <c r="A4" s="56" t="s">
        <v>125</v>
      </c>
      <c r="B4" s="57" t="s">
        <v>126</v>
      </c>
      <c r="C4" s="3">
        <v>17257.139792871338</v>
      </c>
      <c r="D4" s="3">
        <v>18881.861311411052</v>
      </c>
      <c r="E4" s="3">
        <v>17919.253696641874</v>
      </c>
      <c r="F4" s="3">
        <v>22710.780394816069</v>
      </c>
      <c r="G4" s="3">
        <v>17162.706986434769</v>
      </c>
      <c r="H4" s="3">
        <v>14743.260800847422</v>
      </c>
      <c r="I4" s="3">
        <v>15203.443499987545</v>
      </c>
      <c r="J4" s="3">
        <v>15201.721689498818</v>
      </c>
      <c r="K4" s="3">
        <v>14679.945345757138</v>
      </c>
      <c r="L4" s="3">
        <v>15252.133625772443</v>
      </c>
      <c r="M4" s="3">
        <v>17589.227335379463</v>
      </c>
      <c r="N4" s="3">
        <v>16276.759190557003</v>
      </c>
      <c r="O4" s="3">
        <v>17034.451372464409</v>
      </c>
      <c r="P4" s="3">
        <v>14956.576860466781</v>
      </c>
      <c r="Q4" s="3">
        <v>13337.266347556571</v>
      </c>
      <c r="R4" s="3">
        <v>12410.913538302137</v>
      </c>
    </row>
    <row r="5" spans="1:18" ht="11.25" customHeight="1" x14ac:dyDescent="0.25">
      <c r="A5" s="59" t="s">
        <v>127</v>
      </c>
      <c r="B5" s="60" t="s">
        <v>128</v>
      </c>
      <c r="C5" s="2">
        <v>17034.482006106122</v>
      </c>
      <c r="D5" s="2">
        <v>18690.118676320173</v>
      </c>
      <c r="E5" s="2">
        <v>17784.869422709555</v>
      </c>
      <c r="F5" s="2">
        <v>22576.797831364671</v>
      </c>
      <c r="G5" s="2">
        <v>17080.276327260806</v>
      </c>
      <c r="H5" s="2">
        <v>14688.391044737975</v>
      </c>
      <c r="I5" s="2">
        <v>15172.623924252985</v>
      </c>
      <c r="J5" s="2">
        <v>15156.026506311218</v>
      </c>
      <c r="K5" s="2">
        <v>14643.658842943498</v>
      </c>
      <c r="L5" s="2">
        <v>15206.206383165851</v>
      </c>
      <c r="M5" s="2">
        <v>17549.613169016597</v>
      </c>
      <c r="N5" s="2">
        <v>16252.491518878016</v>
      </c>
      <c r="O5" s="2">
        <v>17016.341573569778</v>
      </c>
      <c r="P5" s="2">
        <v>14938.447738392584</v>
      </c>
      <c r="Q5" s="2">
        <v>13325.216911941845</v>
      </c>
      <c r="R5" s="2">
        <v>12404.85062410681</v>
      </c>
    </row>
    <row r="6" spans="1:18" ht="11.25" customHeight="1" x14ac:dyDescent="0.25">
      <c r="A6" s="61" t="s">
        <v>4</v>
      </c>
      <c r="B6" s="62" t="s">
        <v>5</v>
      </c>
      <c r="C6" s="1">
        <v>9.8300355053106863</v>
      </c>
      <c r="D6" s="1">
        <v>0</v>
      </c>
      <c r="E6" s="1">
        <v>0</v>
      </c>
      <c r="F6" s="1">
        <v>332.562782704536</v>
      </c>
      <c r="G6" s="1">
        <v>154.73480131684798</v>
      </c>
      <c r="H6" s="1">
        <v>73.041935616425334</v>
      </c>
      <c r="I6" s="1">
        <v>84.755111081399988</v>
      </c>
      <c r="J6" s="1">
        <v>43.626812171075997</v>
      </c>
      <c r="K6" s="1">
        <v>49.797820552680001</v>
      </c>
      <c r="L6" s="1">
        <v>209.930139801396</v>
      </c>
      <c r="M6" s="1">
        <v>255.28529311727425</v>
      </c>
      <c r="N6" s="1">
        <v>355.84616729446321</v>
      </c>
      <c r="O6" s="1">
        <v>299.61991555276103</v>
      </c>
      <c r="P6" s="1">
        <v>139.59389292335163</v>
      </c>
      <c r="Q6" s="1">
        <v>200.53251992681558</v>
      </c>
      <c r="R6" s="1">
        <v>75.892397562782008</v>
      </c>
    </row>
    <row r="7" spans="1:18" ht="11.25" customHeight="1" x14ac:dyDescent="0.25">
      <c r="A7" s="61" t="s">
        <v>6</v>
      </c>
      <c r="B7" s="62" t="s">
        <v>7</v>
      </c>
      <c r="C7" s="1">
        <v>136.50861480279042</v>
      </c>
      <c r="D7" s="1">
        <v>126.74554249183501</v>
      </c>
      <c r="E7" s="1">
        <v>93.472029937439999</v>
      </c>
      <c r="F7" s="1">
        <v>1772.9224242040054</v>
      </c>
      <c r="G7" s="1">
        <v>971.50189447000798</v>
      </c>
      <c r="H7" s="1">
        <v>424.20187144461948</v>
      </c>
      <c r="I7" s="1">
        <v>528.68057857797601</v>
      </c>
      <c r="J7" s="1">
        <v>921.28781916309617</v>
      </c>
      <c r="K7" s="1">
        <v>756.08589416817597</v>
      </c>
      <c r="L7" s="1">
        <v>552.18000251303999</v>
      </c>
      <c r="M7" s="1">
        <v>574.12691602090672</v>
      </c>
      <c r="N7" s="1">
        <v>674.97345179735203</v>
      </c>
      <c r="O7" s="1">
        <v>847.14626293772892</v>
      </c>
      <c r="P7" s="1">
        <v>235.65310020995832</v>
      </c>
      <c r="Q7" s="1">
        <v>328.07260199037188</v>
      </c>
      <c r="R7" s="1">
        <v>159.40152302231292</v>
      </c>
    </row>
    <row r="8" spans="1:18" ht="11.25" customHeight="1" x14ac:dyDescent="0.25">
      <c r="A8" s="61" t="s">
        <v>8</v>
      </c>
      <c r="B8" s="62" t="s">
        <v>9</v>
      </c>
      <c r="C8" s="1">
        <v>16872.863400608032</v>
      </c>
      <c r="D8" s="1">
        <v>18539.629648760874</v>
      </c>
      <c r="E8" s="1">
        <v>17673.961129269985</v>
      </c>
      <c r="F8" s="1">
        <v>20451.884721127997</v>
      </c>
      <c r="G8" s="1">
        <v>15861.884444967529</v>
      </c>
      <c r="H8" s="1">
        <v>14014.898771052965</v>
      </c>
      <c r="I8" s="1">
        <v>14433.426520014744</v>
      </c>
      <c r="J8" s="1">
        <v>14068.397168156223</v>
      </c>
      <c r="K8" s="1">
        <v>13670.794636980621</v>
      </c>
      <c r="L8" s="1">
        <v>14331.850317188711</v>
      </c>
      <c r="M8" s="1">
        <v>16709.245559878418</v>
      </c>
      <c r="N8" s="1">
        <v>15199.8566720297</v>
      </c>
      <c r="O8" s="1">
        <v>15728.692795079289</v>
      </c>
      <c r="P8" s="1">
        <v>14480.457705779401</v>
      </c>
      <c r="Q8" s="1">
        <v>12789.404457743522</v>
      </c>
      <c r="R8" s="1">
        <v>12142.635147457921</v>
      </c>
    </row>
    <row r="9" spans="1:18" ht="11.25" customHeight="1" x14ac:dyDescent="0.25">
      <c r="A9" s="61" t="s">
        <v>10</v>
      </c>
      <c r="B9" s="62" t="s">
        <v>11</v>
      </c>
      <c r="C9" s="1">
        <v>15.27995518998951</v>
      </c>
      <c r="D9" s="1">
        <v>23.743485067463997</v>
      </c>
      <c r="E9" s="1">
        <v>17.436263502132</v>
      </c>
      <c r="F9" s="1">
        <v>19.427903328132</v>
      </c>
      <c r="G9" s="1">
        <v>92.155186506419994</v>
      </c>
      <c r="H9" s="1">
        <v>176.24846662396547</v>
      </c>
      <c r="I9" s="1">
        <v>125.76171457886399</v>
      </c>
      <c r="J9" s="1">
        <v>122.71470682082399</v>
      </c>
      <c r="K9" s="1">
        <v>166.98049124202001</v>
      </c>
      <c r="L9" s="1">
        <v>112.245923662704</v>
      </c>
      <c r="M9" s="1">
        <v>10.955399999998679</v>
      </c>
      <c r="N9" s="1">
        <v>21.815227756500736</v>
      </c>
      <c r="O9" s="1">
        <v>140.88260000000011</v>
      </c>
      <c r="P9" s="1">
        <v>82.743039479872593</v>
      </c>
      <c r="Q9" s="1">
        <v>7.2073322811352751</v>
      </c>
      <c r="R9" s="1">
        <v>26.921556063794799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222.6577867652168</v>
      </c>
      <c r="D11" s="2">
        <v>191.74263509088053</v>
      </c>
      <c r="E11" s="2">
        <v>134.38427393231996</v>
      </c>
      <c r="F11" s="2">
        <v>133.98256345139984</v>
      </c>
      <c r="G11" s="2">
        <v>82.430659173962098</v>
      </c>
      <c r="H11" s="2">
        <v>54.869756109446769</v>
      </c>
      <c r="I11" s="2">
        <v>30.819575734559663</v>
      </c>
      <c r="J11" s="2">
        <v>45.695183187599611</v>
      </c>
      <c r="K11" s="2">
        <v>36.286502813639977</v>
      </c>
      <c r="L11" s="2">
        <v>24.64106515163974</v>
      </c>
      <c r="M11" s="2">
        <v>30.495055081817021</v>
      </c>
      <c r="N11" s="2">
        <v>18.211863705564298</v>
      </c>
      <c r="O11" s="2">
        <v>8.9882204930429115</v>
      </c>
      <c r="P11" s="2">
        <v>9.0100364000826758</v>
      </c>
      <c r="Q11" s="2">
        <v>5.992107184995124</v>
      </c>
      <c r="R11" s="2">
        <v>2.9962063351946866</v>
      </c>
    </row>
    <row r="12" spans="1:18" ht="11.25" customHeight="1" x14ac:dyDescent="0.25">
      <c r="A12" s="61" t="s">
        <v>14</v>
      </c>
      <c r="B12" s="62" t="s">
        <v>15</v>
      </c>
      <c r="C12" s="1">
        <v>222.6577867652168</v>
      </c>
      <c r="D12" s="1">
        <v>191.74263509088053</v>
      </c>
      <c r="E12" s="1">
        <v>134.38427393231996</v>
      </c>
      <c r="F12" s="1">
        <v>133.98256345139984</v>
      </c>
      <c r="G12" s="1">
        <v>82.430659173962098</v>
      </c>
      <c r="H12" s="1">
        <v>54.869756109446769</v>
      </c>
      <c r="I12" s="1">
        <v>30.819575734559663</v>
      </c>
      <c r="J12" s="1">
        <v>45.695183187599611</v>
      </c>
      <c r="K12" s="1">
        <v>36.286502813639977</v>
      </c>
      <c r="L12" s="1">
        <v>24.64106515163974</v>
      </c>
      <c r="M12" s="1">
        <v>30.495055081817021</v>
      </c>
      <c r="N12" s="1">
        <v>18.211863705564298</v>
      </c>
      <c r="O12" s="1">
        <v>8.9882204930429115</v>
      </c>
      <c r="P12" s="1">
        <v>9.0100364000826758</v>
      </c>
      <c r="Q12" s="1">
        <v>5.992107184995124</v>
      </c>
      <c r="R12" s="1">
        <v>2.9962063351946866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21.286177454952004</v>
      </c>
      <c r="M14" s="2">
        <v>9.1191112810492143</v>
      </c>
      <c r="N14" s="2">
        <v>6.0558079734226178</v>
      </c>
      <c r="O14" s="2">
        <v>9.1215784015862962</v>
      </c>
      <c r="P14" s="2">
        <v>9.1190856741135793</v>
      </c>
      <c r="Q14" s="2">
        <v>6.0573284297308581</v>
      </c>
      <c r="R14" s="2">
        <v>3.0667078601323388</v>
      </c>
    </row>
    <row r="15" spans="1:18" ht="11.25" customHeight="1" x14ac:dyDescent="0.25">
      <c r="A15" s="63" t="s">
        <v>131</v>
      </c>
      <c r="B15" s="57" t="s">
        <v>132</v>
      </c>
      <c r="C15" s="3">
        <v>2001.4121933353144</v>
      </c>
      <c r="D15" s="3">
        <v>2175.0321989421</v>
      </c>
      <c r="E15" s="3">
        <v>2527.5290818226395</v>
      </c>
      <c r="F15" s="3">
        <v>2474.3965035401998</v>
      </c>
      <c r="G15" s="3">
        <v>4690.8720150523195</v>
      </c>
      <c r="H15" s="3">
        <v>2289.9711798313838</v>
      </c>
      <c r="I15" s="3">
        <v>2102.7947169772797</v>
      </c>
      <c r="J15" s="3">
        <v>2479.86031878018</v>
      </c>
      <c r="K15" s="3">
        <v>2099.0561742072</v>
      </c>
      <c r="L15" s="3">
        <v>1814.6922393059999</v>
      </c>
      <c r="M15" s="3">
        <v>1877.0949486957336</v>
      </c>
      <c r="N15" s="3">
        <v>1738.7869511024683</v>
      </c>
      <c r="O15" s="3">
        <v>1708.8978380424271</v>
      </c>
      <c r="P15" s="3">
        <v>1639.296098670588</v>
      </c>
      <c r="Q15" s="3">
        <v>1567.9096576810712</v>
      </c>
      <c r="R15" s="3">
        <v>1527.12525638788</v>
      </c>
    </row>
    <row r="16" spans="1:18" ht="11.25" customHeight="1" x14ac:dyDescent="0.25">
      <c r="A16" s="59" t="s">
        <v>20</v>
      </c>
      <c r="B16" s="60" t="s">
        <v>21</v>
      </c>
      <c r="C16" s="2">
        <v>940.02015290815712</v>
      </c>
      <c r="D16" s="2">
        <v>1110.0083930413198</v>
      </c>
      <c r="E16" s="2">
        <v>1113.83694447516</v>
      </c>
      <c r="F16" s="2">
        <v>1152.6309561405596</v>
      </c>
      <c r="G16" s="2">
        <v>3326.3658166967994</v>
      </c>
      <c r="H16" s="2">
        <v>1096.7105406399967</v>
      </c>
      <c r="I16" s="2">
        <v>868.81371223068004</v>
      </c>
      <c r="J16" s="2">
        <v>861.00611106888005</v>
      </c>
      <c r="K16" s="2">
        <v>581.85021246875988</v>
      </c>
      <c r="L16" s="2">
        <v>567.52213211099991</v>
      </c>
      <c r="M16" s="2">
        <v>475.30700835597025</v>
      </c>
      <c r="N16" s="2">
        <v>412.37049577804839</v>
      </c>
      <c r="O16" s="2">
        <v>443.78376222340182</v>
      </c>
      <c r="P16" s="2">
        <v>479.63653243411017</v>
      </c>
      <c r="Q16" s="2">
        <v>448.53067902630966</v>
      </c>
      <c r="R16" s="2">
        <v>376.54138883431244</v>
      </c>
    </row>
    <row r="17" spans="1:18" ht="11.25" customHeight="1" x14ac:dyDescent="0.25">
      <c r="A17" s="64" t="s">
        <v>23</v>
      </c>
      <c r="B17" s="60" t="s">
        <v>24</v>
      </c>
      <c r="C17" s="2">
        <v>997.0418875022134</v>
      </c>
      <c r="D17" s="2">
        <v>985.01458857767989</v>
      </c>
      <c r="E17" s="2">
        <v>1333.6824709900798</v>
      </c>
      <c r="F17" s="2">
        <v>1221.9628979232</v>
      </c>
      <c r="G17" s="2">
        <v>1284.50281847832</v>
      </c>
      <c r="H17" s="2">
        <v>1117.0356639374663</v>
      </c>
      <c r="I17" s="2">
        <v>1155.6386435663999</v>
      </c>
      <c r="J17" s="2">
        <v>1552.7218647528</v>
      </c>
      <c r="K17" s="2">
        <v>1341.16752652272</v>
      </c>
      <c r="L17" s="2">
        <v>1073.2975739575199</v>
      </c>
      <c r="M17" s="2">
        <v>1220.4280728981391</v>
      </c>
      <c r="N17" s="2">
        <v>1073.7463955209541</v>
      </c>
      <c r="O17" s="2">
        <v>1036.7832218089554</v>
      </c>
      <c r="P17" s="2">
        <v>1030.5239950935243</v>
      </c>
      <c r="Q17" s="2">
        <v>982.19819486580502</v>
      </c>
      <c r="R17" s="2">
        <v>991.94476970769995</v>
      </c>
    </row>
    <row r="18" spans="1:18" ht="11.25" customHeight="1" x14ac:dyDescent="0.25">
      <c r="A18" s="65" t="s">
        <v>133</v>
      </c>
      <c r="B18" s="60" t="s">
        <v>22</v>
      </c>
      <c r="C18" s="2">
        <v>64.350152924943899</v>
      </c>
      <c r="D18" s="2">
        <v>80.009217323100017</v>
      </c>
      <c r="E18" s="2">
        <v>80.009666357399993</v>
      </c>
      <c r="F18" s="2">
        <v>97.568866909800008</v>
      </c>
      <c r="G18" s="2">
        <v>80.003379877200004</v>
      </c>
      <c r="H18" s="2">
        <v>74.104975253920998</v>
      </c>
      <c r="I18" s="2">
        <v>78.342361180200015</v>
      </c>
      <c r="J18" s="2">
        <v>66.132342958500004</v>
      </c>
      <c r="K18" s="2">
        <v>118.78728879420001</v>
      </c>
      <c r="L18" s="2">
        <v>118.83741735060001</v>
      </c>
      <c r="M18" s="2">
        <v>132.59999999999982</v>
      </c>
      <c r="N18" s="2">
        <v>165.75000178470881</v>
      </c>
      <c r="O18" s="2">
        <v>177.45085401006975</v>
      </c>
      <c r="P18" s="2">
        <v>99.455571142953474</v>
      </c>
      <c r="Q18" s="2">
        <v>128.70073413776188</v>
      </c>
      <c r="R18" s="2">
        <v>150.15875701966405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2.2337825666400004</v>
      </c>
      <c r="G19" s="2">
        <v>0</v>
      </c>
      <c r="H19" s="2">
        <v>2.1199999999999917</v>
      </c>
      <c r="I19" s="2">
        <v>0</v>
      </c>
      <c r="J19" s="2">
        <v>0</v>
      </c>
      <c r="K19" s="2">
        <v>57.251146421519998</v>
      </c>
      <c r="L19" s="2">
        <v>55.03511588688</v>
      </c>
      <c r="M19" s="2">
        <v>48.75986744162423</v>
      </c>
      <c r="N19" s="2">
        <v>86.920058018756805</v>
      </c>
      <c r="O19" s="2">
        <v>50.880000000000138</v>
      </c>
      <c r="P19" s="2">
        <v>29.680000000000014</v>
      </c>
      <c r="Q19" s="2">
        <v>8.480049651194669</v>
      </c>
      <c r="R19" s="2">
        <v>8.4803408262034807</v>
      </c>
    </row>
    <row r="20" spans="1:18" ht="11.25" customHeight="1" x14ac:dyDescent="0.25">
      <c r="A20" s="56" t="s">
        <v>27</v>
      </c>
      <c r="B20" s="57" t="s">
        <v>28</v>
      </c>
      <c r="C20" s="3">
        <v>43.975477567939294</v>
      </c>
      <c r="D20" s="3">
        <v>14.407326014759999</v>
      </c>
      <c r="E20" s="3">
        <v>60.911440411679997</v>
      </c>
      <c r="F20" s="3">
        <v>375.8615964</v>
      </c>
      <c r="G20" s="3">
        <v>36.286099624800002</v>
      </c>
      <c r="H20" s="3">
        <v>10.904484458366795</v>
      </c>
      <c r="I20" s="3">
        <v>46.131836701320005</v>
      </c>
      <c r="J20" s="3">
        <v>30.470235004080003</v>
      </c>
      <c r="K20" s="3">
        <v>41.216023967760002</v>
      </c>
      <c r="L20" s="3">
        <v>14.78766748716</v>
      </c>
      <c r="M20" s="3">
        <v>21.294120913402686</v>
      </c>
      <c r="N20" s="3">
        <v>20.684229856980238</v>
      </c>
      <c r="O20" s="3">
        <v>21.294130029046581</v>
      </c>
      <c r="P20" s="3">
        <v>4.3870241338335676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9504.5776406718887</v>
      </c>
      <c r="D21" s="80">
        <v>9636.5828764044745</v>
      </c>
      <c r="E21" s="80">
        <v>8517.924082166508</v>
      </c>
      <c r="F21" s="80">
        <v>7699.2095972994111</v>
      </c>
      <c r="G21" s="80">
        <v>6664.1688003224526</v>
      </c>
      <c r="H21" s="80">
        <v>6058.8784365054407</v>
      </c>
      <c r="I21" s="80">
        <v>4720.8761627943977</v>
      </c>
      <c r="J21" s="80">
        <v>3881.8542437260567</v>
      </c>
      <c r="K21" s="80">
        <v>3524.1614823836162</v>
      </c>
      <c r="L21" s="80">
        <v>4031.4336781415413</v>
      </c>
      <c r="M21" s="80">
        <v>4285.7270282644913</v>
      </c>
      <c r="N21" s="80">
        <v>3207.0424777124822</v>
      </c>
      <c r="O21" s="80">
        <v>3763.5500428720238</v>
      </c>
      <c r="P21" s="80">
        <v>2989.9843866776569</v>
      </c>
      <c r="Q21" s="80">
        <v>2895.8711355337168</v>
      </c>
      <c r="R21" s="80">
        <v>2631.7195363335677</v>
      </c>
    </row>
    <row r="22" spans="1:18" ht="11.25" customHeight="1" x14ac:dyDescent="0.25">
      <c r="A22" s="56" t="s">
        <v>134</v>
      </c>
      <c r="B22" s="57" t="s">
        <v>135</v>
      </c>
      <c r="C22" s="3">
        <v>6.157226489303306</v>
      </c>
      <c r="D22" s="3">
        <v>6.1404880749843151</v>
      </c>
      <c r="E22" s="3">
        <v>3.069446117145985</v>
      </c>
      <c r="F22" s="3">
        <v>3.0719626351546094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6.157226489303306</v>
      </c>
      <c r="D23" s="2">
        <v>6.1404880749843151</v>
      </c>
      <c r="E23" s="2">
        <v>3.069446117145985</v>
      </c>
      <c r="F23" s="2">
        <v>3.0719626351546094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6.157226489303306</v>
      </c>
      <c r="D24" s="1">
        <v>6.1404880749843151</v>
      </c>
      <c r="E24" s="1">
        <v>3.069446117145985</v>
      </c>
      <c r="F24" s="1">
        <v>3.0719626351546094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9498.4204141825849</v>
      </c>
      <c r="D30" s="3">
        <v>9630.4423883294894</v>
      </c>
      <c r="E30" s="3">
        <v>8514.8546360493619</v>
      </c>
      <c r="F30" s="3">
        <v>7696.1376346642564</v>
      </c>
      <c r="G30" s="3">
        <v>6664.1688003224526</v>
      </c>
      <c r="H30" s="3">
        <v>6058.8784365054407</v>
      </c>
      <c r="I30" s="3">
        <v>4720.8761627943977</v>
      </c>
      <c r="J30" s="3">
        <v>3881.8542437260567</v>
      </c>
      <c r="K30" s="3">
        <v>3524.1614823836162</v>
      </c>
      <c r="L30" s="3">
        <v>4031.4336781415413</v>
      </c>
      <c r="M30" s="3">
        <v>4285.7270282644913</v>
      </c>
      <c r="N30" s="3">
        <v>3207.0424777124822</v>
      </c>
      <c r="O30" s="3">
        <v>3763.5500428720238</v>
      </c>
      <c r="P30" s="3">
        <v>2989.9843866776569</v>
      </c>
      <c r="Q30" s="3">
        <v>2895.8711355337168</v>
      </c>
      <c r="R30" s="3">
        <v>2631.7195363335677</v>
      </c>
    </row>
    <row r="31" spans="1:18" ht="11.25" customHeight="1" x14ac:dyDescent="0.25">
      <c r="A31" s="59" t="s">
        <v>142</v>
      </c>
      <c r="B31" s="60" t="s">
        <v>143</v>
      </c>
      <c r="C31" s="2">
        <v>1961.4253816335745</v>
      </c>
      <c r="D31" s="2">
        <v>1973.7601870348803</v>
      </c>
      <c r="E31" s="2">
        <v>2248.6854296586243</v>
      </c>
      <c r="F31" s="2">
        <v>2270.0805859169282</v>
      </c>
      <c r="G31" s="2">
        <v>2133.9388323463681</v>
      </c>
      <c r="H31" s="2">
        <v>2109.0183883984951</v>
      </c>
      <c r="I31" s="2">
        <v>533.69401660185611</v>
      </c>
      <c r="J31" s="2">
        <v>664.64471159654397</v>
      </c>
      <c r="K31" s="2">
        <v>637.48670716108802</v>
      </c>
      <c r="L31" s="2">
        <v>561.32548983705612</v>
      </c>
      <c r="M31" s="2">
        <v>699.34865475604079</v>
      </c>
      <c r="N31" s="2">
        <v>711.54960783123931</v>
      </c>
      <c r="O31" s="2">
        <v>719.88221284820111</v>
      </c>
      <c r="P31" s="2">
        <v>723.57158940361535</v>
      </c>
      <c r="Q31" s="2">
        <v>1169.8975331135575</v>
      </c>
      <c r="R31" s="2">
        <v>874.42302136457147</v>
      </c>
    </row>
    <row r="32" spans="1:18" ht="11.25" customHeight="1" x14ac:dyDescent="0.25">
      <c r="A32" s="61" t="s">
        <v>144</v>
      </c>
      <c r="B32" s="62" t="s">
        <v>41</v>
      </c>
      <c r="C32" s="1">
        <v>1961.4253816335745</v>
      </c>
      <c r="D32" s="1">
        <v>1973.7601870348803</v>
      </c>
      <c r="E32" s="1">
        <v>2248.6854296586243</v>
      </c>
      <c r="F32" s="1">
        <v>2270.0805859169282</v>
      </c>
      <c r="G32" s="1">
        <v>2133.9388323463681</v>
      </c>
      <c r="H32" s="1">
        <v>2109.0183883984951</v>
      </c>
      <c r="I32" s="1">
        <v>533.69401660185611</v>
      </c>
      <c r="J32" s="1">
        <v>664.64471159654397</v>
      </c>
      <c r="K32" s="1">
        <v>637.48670716108802</v>
      </c>
      <c r="L32" s="1">
        <v>561.32548983705612</v>
      </c>
      <c r="M32" s="1">
        <v>699.34865475604079</v>
      </c>
      <c r="N32" s="1">
        <v>711.54960783123931</v>
      </c>
      <c r="O32" s="1">
        <v>719.88221284820111</v>
      </c>
      <c r="P32" s="1">
        <v>723.57158940361535</v>
      </c>
      <c r="Q32" s="1">
        <v>1169.8975331135575</v>
      </c>
      <c r="R32" s="1">
        <v>874.42302136457147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98.688649205753947</v>
      </c>
      <c r="D34" s="2">
        <v>58.029326170992007</v>
      </c>
      <c r="E34" s="2">
        <v>78.408453335112014</v>
      </c>
      <c r="F34" s="2">
        <v>58.105279956492012</v>
      </c>
      <c r="G34" s="2">
        <v>26.165484683820004</v>
      </c>
      <c r="H34" s="2">
        <v>32.181049280306652</v>
      </c>
      <c r="I34" s="2">
        <v>64.197407602584008</v>
      </c>
      <c r="J34" s="2">
        <v>61.295180435244013</v>
      </c>
      <c r="K34" s="2">
        <v>35.136802383876002</v>
      </c>
      <c r="L34" s="2">
        <v>38.033191016748006</v>
      </c>
      <c r="M34" s="2">
        <v>43.854637469368228</v>
      </c>
      <c r="N34" s="2">
        <v>61.144143143252229</v>
      </c>
      <c r="O34" s="2">
        <v>84.427461488643814</v>
      </c>
      <c r="P34" s="2">
        <v>52.436077687063573</v>
      </c>
      <c r="Q34" s="2">
        <v>43.728305204531353</v>
      </c>
      <c r="R34" s="2">
        <v>34.957374961049553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3.3758168400000006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1191.554810817285</v>
      </c>
      <c r="D43" s="2">
        <v>1048.476828683232</v>
      </c>
      <c r="E43" s="2">
        <v>1640.5398884918166</v>
      </c>
      <c r="F43" s="2">
        <v>1686.8473360811279</v>
      </c>
      <c r="G43" s="2">
        <v>1327.3115270823721</v>
      </c>
      <c r="H43" s="2">
        <v>1181.2424199184022</v>
      </c>
      <c r="I43" s="2">
        <v>1139.8337240626443</v>
      </c>
      <c r="J43" s="2">
        <v>930.14629431328819</v>
      </c>
      <c r="K43" s="2">
        <v>866.23916613764402</v>
      </c>
      <c r="L43" s="2">
        <v>1032.515256247488</v>
      </c>
      <c r="M43" s="2">
        <v>1245.0337990560326</v>
      </c>
      <c r="N43" s="2">
        <v>828.72993770195592</v>
      </c>
      <c r="O43" s="2">
        <v>892.08794242098577</v>
      </c>
      <c r="P43" s="2">
        <v>708.44673079107588</v>
      </c>
      <c r="Q43" s="2">
        <v>537.15456363646751</v>
      </c>
      <c r="R43" s="2">
        <v>567.85010470353313</v>
      </c>
    </row>
    <row r="44" spans="1:18" ht="11.25" customHeight="1" x14ac:dyDescent="0.25">
      <c r="A44" s="59" t="s">
        <v>149</v>
      </c>
      <c r="B44" s="60" t="s">
        <v>59</v>
      </c>
      <c r="C44" s="2">
        <v>6127.0429529592511</v>
      </c>
      <c r="D44" s="2">
        <v>6455.9639955836174</v>
      </c>
      <c r="E44" s="2">
        <v>4182.0234643504091</v>
      </c>
      <c r="F44" s="2">
        <v>3207.748444407649</v>
      </c>
      <c r="G44" s="2">
        <v>2793.0805340166003</v>
      </c>
      <c r="H44" s="2">
        <v>2541.8445477777732</v>
      </c>
      <c r="I44" s="2">
        <v>2570.6535463641612</v>
      </c>
      <c r="J44" s="2">
        <v>2210.5320397588084</v>
      </c>
      <c r="K44" s="2">
        <v>1978.8541268394963</v>
      </c>
      <c r="L44" s="2">
        <v>2393.4245928937212</v>
      </c>
      <c r="M44" s="2">
        <v>2241.4518213755614</v>
      </c>
      <c r="N44" s="2">
        <v>1560.3658138424341</v>
      </c>
      <c r="O44" s="2">
        <v>1931.8543508656849</v>
      </c>
      <c r="P44" s="2">
        <v>1390.1373037370597</v>
      </c>
      <c r="Q44" s="2">
        <v>1030.9572289969615</v>
      </c>
      <c r="R44" s="2">
        <v>1058.7597201823583</v>
      </c>
    </row>
    <row r="45" spans="1:18" ht="11.25" customHeight="1" x14ac:dyDescent="0.25">
      <c r="A45" s="59" t="s">
        <v>150</v>
      </c>
      <c r="B45" s="60" t="s">
        <v>151</v>
      </c>
      <c r="C45" s="2">
        <v>119.70861956671976</v>
      </c>
      <c r="D45" s="2">
        <v>94.212050856768002</v>
      </c>
      <c r="E45" s="2">
        <v>365.19740021340004</v>
      </c>
      <c r="F45" s="2">
        <v>473.35598830206004</v>
      </c>
      <c r="G45" s="2">
        <v>383.67242219329205</v>
      </c>
      <c r="H45" s="2">
        <v>194.59203113046328</v>
      </c>
      <c r="I45" s="2">
        <v>412.49746816315201</v>
      </c>
      <c r="J45" s="2">
        <v>15.236017622172001</v>
      </c>
      <c r="K45" s="2">
        <v>3.0688630215120001</v>
      </c>
      <c r="L45" s="2">
        <v>6.1351481465280004</v>
      </c>
      <c r="M45" s="2">
        <v>56.038115607488443</v>
      </c>
      <c r="N45" s="2">
        <v>45.252975193600562</v>
      </c>
      <c r="O45" s="2">
        <v>135.29807524850838</v>
      </c>
      <c r="P45" s="2">
        <v>115.39268505884247</v>
      </c>
      <c r="Q45" s="2">
        <v>114.13350458219884</v>
      </c>
      <c r="R45" s="2">
        <v>95.729315122055169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202.06567992780001</v>
      </c>
      <c r="G49" s="1">
        <v>97.971120000000013</v>
      </c>
      <c r="H49" s="1">
        <v>3.022935016294102</v>
      </c>
      <c r="I49" s="1">
        <v>3.2638262202000003</v>
      </c>
      <c r="J49" s="1">
        <v>3.2637445776000003</v>
      </c>
      <c r="K49" s="1">
        <v>0</v>
      </c>
      <c r="L49" s="1">
        <v>0</v>
      </c>
      <c r="M49" s="1">
        <v>45.92270888644309</v>
      </c>
      <c r="N49" s="1">
        <v>27.587006423120233</v>
      </c>
      <c r="O49" s="1">
        <v>15.305458462173874</v>
      </c>
      <c r="P49" s="1">
        <v>15.307474754339831</v>
      </c>
      <c r="Q49" s="1">
        <v>21.449879409401724</v>
      </c>
      <c r="R49" s="1">
        <v>9.1664110933854364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119.70861956671976</v>
      </c>
      <c r="D51" s="1">
        <v>94.212050856768002</v>
      </c>
      <c r="E51" s="1">
        <v>365.19740021340004</v>
      </c>
      <c r="F51" s="1">
        <v>271.29030837426001</v>
      </c>
      <c r="G51" s="1">
        <v>285.70130219329201</v>
      </c>
      <c r="H51" s="1">
        <v>191.56909611416918</v>
      </c>
      <c r="I51" s="1">
        <v>409.23364194295203</v>
      </c>
      <c r="J51" s="1">
        <v>11.972273044572001</v>
      </c>
      <c r="K51" s="1">
        <v>3.0688630215120001</v>
      </c>
      <c r="L51" s="1">
        <v>6.1351481465280004</v>
      </c>
      <c r="M51" s="1">
        <v>10.115406721045352</v>
      </c>
      <c r="N51" s="1">
        <v>17.665968770480333</v>
      </c>
      <c r="O51" s="1">
        <v>119.99261678633449</v>
      </c>
      <c r="P51" s="1">
        <v>100.08521030450264</v>
      </c>
      <c r="Q51" s="1">
        <v>92.683625172797122</v>
      </c>
      <c r="R51" s="1">
        <v>86.562904028669735</v>
      </c>
    </row>
    <row r="52" spans="1:18" ht="11.25" customHeight="1" x14ac:dyDescent="0.25">
      <c r="A52" s="53" t="s">
        <v>72</v>
      </c>
      <c r="B52" s="54" t="s">
        <v>73</v>
      </c>
      <c r="C52" s="80">
        <v>21678.503179026495</v>
      </c>
      <c r="D52" s="80">
        <v>21272.3807481359</v>
      </c>
      <c r="E52" s="80">
        <v>20404.869928374348</v>
      </c>
      <c r="F52" s="80">
        <v>24611.318880591098</v>
      </c>
      <c r="G52" s="80">
        <v>22711.984464779427</v>
      </c>
      <c r="H52" s="80">
        <v>23689.033910283601</v>
      </c>
      <c r="I52" s="80">
        <v>21612.290368465769</v>
      </c>
      <c r="J52" s="80">
        <v>21101.029877227578</v>
      </c>
      <c r="K52" s="80">
        <v>21020.141909157803</v>
      </c>
      <c r="L52" s="80">
        <v>19948.524108207341</v>
      </c>
      <c r="M52" s="80">
        <v>22983.314163477502</v>
      </c>
      <c r="N52" s="80">
        <v>20888.267814893854</v>
      </c>
      <c r="O52" s="80">
        <v>22704.91153678943</v>
      </c>
      <c r="P52" s="80">
        <v>23022.214887072936</v>
      </c>
      <c r="Q52" s="80">
        <v>21223.492745533178</v>
      </c>
      <c r="R52" s="80">
        <v>21738.654681193402</v>
      </c>
    </row>
    <row r="53" spans="1:18" ht="11.25" customHeight="1" x14ac:dyDescent="0.25">
      <c r="A53" s="56" t="s">
        <v>74</v>
      </c>
      <c r="B53" s="57" t="s">
        <v>75</v>
      </c>
      <c r="C53" s="3">
        <v>20469.173040190042</v>
      </c>
      <c r="D53" s="3">
        <v>20098.953039988555</v>
      </c>
      <c r="E53" s="3">
        <v>19413.200366433324</v>
      </c>
      <c r="F53" s="3">
        <v>23439.719867540331</v>
      </c>
      <c r="G53" s="3">
        <v>21932.028532396227</v>
      </c>
      <c r="H53" s="3">
        <v>22775.664042965971</v>
      </c>
      <c r="I53" s="3">
        <v>20651.613558020679</v>
      </c>
      <c r="J53" s="3">
        <v>20038.189906416137</v>
      </c>
      <c r="K53" s="3">
        <v>20009.463159518316</v>
      </c>
      <c r="L53" s="3">
        <v>18836.666439686571</v>
      </c>
      <c r="M53" s="3">
        <v>21711.663664256219</v>
      </c>
      <c r="N53" s="3">
        <v>19687.749406264196</v>
      </c>
      <c r="O53" s="3">
        <v>21561.420189696466</v>
      </c>
      <c r="P53" s="3">
        <v>21995.301414299789</v>
      </c>
      <c r="Q53" s="3">
        <v>20091.962379282635</v>
      </c>
      <c r="R53" s="3">
        <v>20466.227122952168</v>
      </c>
    </row>
    <row r="54" spans="1:18" ht="11.25" customHeight="1" x14ac:dyDescent="0.25">
      <c r="A54" s="56" t="s">
        <v>152</v>
      </c>
      <c r="B54" s="57" t="s">
        <v>153</v>
      </c>
      <c r="C54" s="3">
        <v>1209.3301388364523</v>
      </c>
      <c r="D54" s="3">
        <v>1173.427708147344</v>
      </c>
      <c r="E54" s="3">
        <v>991.66956194102409</v>
      </c>
      <c r="F54" s="3">
        <v>1171.599013050768</v>
      </c>
      <c r="G54" s="3">
        <v>779.95593238320009</v>
      </c>
      <c r="H54" s="3">
        <v>913.36986731762977</v>
      </c>
      <c r="I54" s="3">
        <v>960.67681044508799</v>
      </c>
      <c r="J54" s="3">
        <v>1062.83997081144</v>
      </c>
      <c r="K54" s="3">
        <v>1010.678749639488</v>
      </c>
      <c r="L54" s="3">
        <v>1111.8576685207681</v>
      </c>
      <c r="M54" s="3">
        <v>1271.6504992212822</v>
      </c>
      <c r="N54" s="3">
        <v>1200.5184086296565</v>
      </c>
      <c r="O54" s="3">
        <v>1143.4913470929635</v>
      </c>
      <c r="P54" s="3">
        <v>1026.9134727731489</v>
      </c>
      <c r="Q54" s="3">
        <v>1131.5303662505435</v>
      </c>
      <c r="R54" s="3">
        <v>1272.4275582412345</v>
      </c>
    </row>
    <row r="55" spans="1:18" ht="11.25" customHeight="1" x14ac:dyDescent="0.25">
      <c r="A55" s="59" t="s">
        <v>76</v>
      </c>
      <c r="B55" s="60" t="s">
        <v>77</v>
      </c>
      <c r="C55" s="2">
        <v>359.81391434685173</v>
      </c>
      <c r="D55" s="2">
        <v>368.75195062430402</v>
      </c>
      <c r="E55" s="2">
        <v>297.94294884196802</v>
      </c>
      <c r="F55" s="2">
        <v>280.72305593999999</v>
      </c>
      <c r="G55" s="2">
        <v>116.413911030528</v>
      </c>
      <c r="H55" s="2">
        <v>94.839650595239505</v>
      </c>
      <c r="I55" s="2">
        <v>102.438499071888</v>
      </c>
      <c r="J55" s="2">
        <v>97.412169137184009</v>
      </c>
      <c r="K55" s="2">
        <v>87.367428348768001</v>
      </c>
      <c r="L55" s="2">
        <v>97.029655218000002</v>
      </c>
      <c r="M55" s="2">
        <v>113.06462190632381</v>
      </c>
      <c r="N55" s="2">
        <v>117.57514875183328</v>
      </c>
      <c r="O55" s="2">
        <v>154.72110459810403</v>
      </c>
      <c r="P55" s="2">
        <v>164.00358796543162</v>
      </c>
      <c r="Q55" s="2">
        <v>158.55415995946558</v>
      </c>
      <c r="R55" s="2">
        <v>160.04675802475856</v>
      </c>
    </row>
    <row r="56" spans="1:18" ht="11.25" customHeight="1" x14ac:dyDescent="0.25">
      <c r="A56" s="59" t="s">
        <v>78</v>
      </c>
      <c r="B56" s="60" t="s">
        <v>79</v>
      </c>
      <c r="C56" s="2">
        <v>802.09991979486028</v>
      </c>
      <c r="D56" s="2">
        <v>746.66479314960009</v>
      </c>
      <c r="E56" s="2">
        <v>665.98002413280005</v>
      </c>
      <c r="F56" s="2">
        <v>806.65686419759993</v>
      </c>
      <c r="G56" s="2">
        <v>607.44521906640011</v>
      </c>
      <c r="H56" s="2">
        <v>769.07879026185685</v>
      </c>
      <c r="I56" s="2">
        <v>802.18851027120002</v>
      </c>
      <c r="J56" s="2">
        <v>939.11915242080011</v>
      </c>
      <c r="K56" s="2">
        <v>896.72487166079998</v>
      </c>
      <c r="L56" s="2">
        <v>972.03026419200012</v>
      </c>
      <c r="M56" s="2">
        <v>1110.4168101348359</v>
      </c>
      <c r="N56" s="2">
        <v>1039.2379830609932</v>
      </c>
      <c r="O56" s="2">
        <v>939.90778871866416</v>
      </c>
      <c r="P56" s="2">
        <v>782.60673797034156</v>
      </c>
      <c r="Q56" s="2">
        <v>910.00935188045719</v>
      </c>
      <c r="R56" s="2">
        <v>1060.5379601963546</v>
      </c>
    </row>
    <row r="57" spans="1:18" ht="11.25" customHeight="1" x14ac:dyDescent="0.25">
      <c r="A57" s="64" t="s">
        <v>154</v>
      </c>
      <c r="B57" s="60" t="s">
        <v>80</v>
      </c>
      <c r="C57" s="2">
        <v>35.950892923325931</v>
      </c>
      <c r="D57" s="2">
        <v>40.513442083920005</v>
      </c>
      <c r="E57" s="2">
        <v>17.094395916575998</v>
      </c>
      <c r="F57" s="2">
        <v>22.505135888448002</v>
      </c>
      <c r="G57" s="2">
        <v>18.759224685311999</v>
      </c>
      <c r="H57" s="2">
        <v>11.231514485514472</v>
      </c>
      <c r="I57" s="2">
        <v>13.384641080880002</v>
      </c>
      <c r="J57" s="2">
        <v>6.4960258556160007</v>
      </c>
      <c r="K57" s="2">
        <v>18.211562607600001</v>
      </c>
      <c r="L57" s="2">
        <v>33.653473111727997</v>
      </c>
      <c r="M57" s="2">
        <v>37.430976227479555</v>
      </c>
      <c r="N57" s="2">
        <v>33.87720287295781</v>
      </c>
      <c r="O57" s="2">
        <v>44.67629230653921</v>
      </c>
      <c r="P57" s="2">
        <v>66.289199501384772</v>
      </c>
      <c r="Q57" s="2">
        <v>36.940800824009159</v>
      </c>
      <c r="R57" s="2">
        <v>30.54906904955541</v>
      </c>
    </row>
    <row r="58" spans="1:18" ht="11.25" customHeight="1" x14ac:dyDescent="0.25">
      <c r="A58" s="64" t="s">
        <v>81</v>
      </c>
      <c r="B58" s="60" t="s">
        <v>82</v>
      </c>
      <c r="C58" s="2">
        <v>11.465411771414448</v>
      </c>
      <c r="D58" s="2">
        <v>17.497522289519999</v>
      </c>
      <c r="E58" s="2">
        <v>10.652193049679999</v>
      </c>
      <c r="F58" s="2">
        <v>61.713957024720003</v>
      </c>
      <c r="G58" s="2">
        <v>37.337577600960003</v>
      </c>
      <c r="H58" s="2">
        <v>38.219911975018924</v>
      </c>
      <c r="I58" s="2">
        <v>42.665160021120002</v>
      </c>
      <c r="J58" s="2">
        <v>19.812623397839999</v>
      </c>
      <c r="K58" s="2">
        <v>8.3748870223200012</v>
      </c>
      <c r="L58" s="2">
        <v>9.1442759990399995</v>
      </c>
      <c r="M58" s="2">
        <v>10.738090952642967</v>
      </c>
      <c r="N58" s="2">
        <v>9.8280739438722424</v>
      </c>
      <c r="O58" s="2">
        <v>4.1861614696560761</v>
      </c>
      <c r="P58" s="2">
        <v>14.013947335991013</v>
      </c>
      <c r="Q58" s="2">
        <v>26.026053586611546</v>
      </c>
      <c r="R58" s="2">
        <v>21.29377097056593</v>
      </c>
    </row>
    <row r="59" spans="1:18" ht="11.25" customHeight="1" x14ac:dyDescent="0.25">
      <c r="A59" s="81" t="s">
        <v>349</v>
      </c>
      <c r="B59" s="54">
        <v>7200</v>
      </c>
      <c r="C59" s="80">
        <v>2343.9967232122026</v>
      </c>
      <c r="D59" s="80">
        <v>1871.8356407741283</v>
      </c>
      <c r="E59" s="80">
        <v>1964.536734544776</v>
      </c>
      <c r="F59" s="80">
        <v>2406.3973132282558</v>
      </c>
      <c r="G59" s="80">
        <v>2606.0702274938881</v>
      </c>
      <c r="H59" s="80">
        <v>2661.1778941404546</v>
      </c>
      <c r="I59" s="80">
        <v>2843.0900613673198</v>
      </c>
      <c r="J59" s="80">
        <v>2548.7096450285876</v>
      </c>
      <c r="K59" s="80">
        <v>4323.6991836648358</v>
      </c>
      <c r="L59" s="80">
        <v>3835.0984637956326</v>
      </c>
      <c r="M59" s="80">
        <v>4312.9333516220231</v>
      </c>
      <c r="N59" s="80">
        <v>4310.6653376050972</v>
      </c>
      <c r="O59" s="80">
        <v>4174.6099686084654</v>
      </c>
      <c r="P59" s="80">
        <v>3217.0472543229744</v>
      </c>
      <c r="Q59" s="80">
        <v>3028.3254859828207</v>
      </c>
      <c r="R59" s="80">
        <v>3480.8792188986295</v>
      </c>
    </row>
    <row r="60" spans="1:18" ht="11.25" customHeight="1" x14ac:dyDescent="0.25">
      <c r="A60" s="56" t="s">
        <v>97</v>
      </c>
      <c r="B60" s="57" t="s">
        <v>98</v>
      </c>
      <c r="C60" s="3">
        <v>588.58939335857917</v>
      </c>
      <c r="D60" s="3">
        <v>159.92452388484003</v>
      </c>
      <c r="E60" s="3">
        <v>193.48864038504001</v>
      </c>
      <c r="F60" s="3">
        <v>52.142940598320003</v>
      </c>
      <c r="G60" s="3">
        <v>95.881635495360001</v>
      </c>
      <c r="H60" s="3">
        <v>200.77213796992851</v>
      </c>
      <c r="I60" s="3">
        <v>79.921759048560006</v>
      </c>
      <c r="J60" s="3">
        <v>147.43783794168002</v>
      </c>
      <c r="K60" s="3">
        <v>1651.0944511432799</v>
      </c>
      <c r="L60" s="3">
        <v>770.10885218124008</v>
      </c>
      <c r="M60" s="3">
        <v>929.6432981868129</v>
      </c>
      <c r="N60" s="3">
        <v>1165.1641001177347</v>
      </c>
      <c r="O60" s="3">
        <v>1040.7575887499443</v>
      </c>
      <c r="P60" s="3">
        <v>564.99193458894365</v>
      </c>
      <c r="Q60" s="3">
        <v>522.52391080675807</v>
      </c>
      <c r="R60" s="3">
        <v>733.44857232992592</v>
      </c>
    </row>
    <row r="61" spans="1:18" ht="11.25" customHeight="1" x14ac:dyDescent="0.25">
      <c r="A61" s="56" t="s">
        <v>99</v>
      </c>
      <c r="B61" s="57" t="s">
        <v>100</v>
      </c>
      <c r="C61" s="3">
        <v>1755.4073298536237</v>
      </c>
      <c r="D61" s="3">
        <v>1711.9111168892882</v>
      </c>
      <c r="E61" s="3">
        <v>1771.0480941597359</v>
      </c>
      <c r="F61" s="3">
        <v>2354.2543726299359</v>
      </c>
      <c r="G61" s="3">
        <v>2510.188591998528</v>
      </c>
      <c r="H61" s="3">
        <v>2460.4057561705263</v>
      </c>
      <c r="I61" s="3">
        <v>2763.1683023187597</v>
      </c>
      <c r="J61" s="3">
        <v>2401.2718070869078</v>
      </c>
      <c r="K61" s="3">
        <v>2672.6047325215559</v>
      </c>
      <c r="L61" s="3">
        <v>3064.9896116143923</v>
      </c>
      <c r="M61" s="3">
        <v>3383.2900534352098</v>
      </c>
      <c r="N61" s="3">
        <v>3145.5012374873627</v>
      </c>
      <c r="O61" s="3">
        <v>3133.8523798585211</v>
      </c>
      <c r="P61" s="3">
        <v>2652.0553197340305</v>
      </c>
      <c r="Q61" s="3">
        <v>2505.8015751760627</v>
      </c>
      <c r="R61" s="3">
        <v>2747.4306465687037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9861.8713138615185</v>
      </c>
      <c r="D64" s="82">
        <v>10863.43656967519</v>
      </c>
      <c r="E64" s="82">
        <v>12032.038821843289</v>
      </c>
      <c r="F64" s="82">
        <v>13007.96388579168</v>
      </c>
      <c r="G64" s="82">
        <v>14042.852883468287</v>
      </c>
      <c r="H64" s="82">
        <v>14613.535321051924</v>
      </c>
      <c r="I64" s="82">
        <v>16563.09610949616</v>
      </c>
      <c r="J64" s="82">
        <v>15770.781656486568</v>
      </c>
      <c r="K64" s="82">
        <v>17024.434997607143</v>
      </c>
      <c r="L64" s="82">
        <v>18270.178061487553</v>
      </c>
      <c r="M64" s="82">
        <v>21132.799835353595</v>
      </c>
      <c r="N64" s="82">
        <v>19459.63332842202</v>
      </c>
      <c r="O64" s="82">
        <v>22068.63889805675</v>
      </c>
      <c r="P64" s="82">
        <v>21478.16712388636</v>
      </c>
      <c r="Q64" s="82">
        <v>21815.718303379643</v>
      </c>
      <c r="R64" s="82">
        <v>23326.529778482389</v>
      </c>
    </row>
    <row r="65" spans="1:18" ht="11.25" customHeight="1" x14ac:dyDescent="0.25">
      <c r="A65" s="72" t="s">
        <v>350</v>
      </c>
      <c r="B65" s="73" t="s">
        <v>83</v>
      </c>
      <c r="C65" s="83">
        <v>7919.1092704465837</v>
      </c>
      <c r="D65" s="83">
        <v>8956.9968243436797</v>
      </c>
      <c r="E65" s="83">
        <v>10107.90463511808</v>
      </c>
      <c r="F65" s="83">
        <v>10454.08413063168</v>
      </c>
      <c r="G65" s="83">
        <v>11289.44474941248</v>
      </c>
      <c r="H65" s="83">
        <v>11740.429333767763</v>
      </c>
      <c r="I65" s="83">
        <v>13409.813080419839</v>
      </c>
      <c r="J65" s="83">
        <v>12444.00011374464</v>
      </c>
      <c r="K65" s="83">
        <v>13576.088881514879</v>
      </c>
      <c r="L65" s="83">
        <v>14315.579745264</v>
      </c>
      <c r="M65" s="83">
        <v>16507.469207955437</v>
      </c>
      <c r="N65" s="83">
        <v>15552.211447557442</v>
      </c>
      <c r="O65" s="83">
        <v>18237.830361575019</v>
      </c>
      <c r="P65" s="83">
        <v>17909.492017554639</v>
      </c>
      <c r="Q65" s="83">
        <v>18530.839786946963</v>
      </c>
      <c r="R65" s="83">
        <v>19707.6191007995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61.752451316471692</v>
      </c>
      <c r="D67" s="83">
        <v>69.978285815256015</v>
      </c>
      <c r="E67" s="83">
        <v>59.664709259064004</v>
      </c>
      <c r="F67" s="83">
        <v>80.535526344000004</v>
      </c>
      <c r="G67" s="83">
        <v>73.976555802240014</v>
      </c>
      <c r="H67" s="83">
        <v>111.32927087832792</v>
      </c>
      <c r="I67" s="83">
        <v>112.79394798235199</v>
      </c>
      <c r="J67" s="83">
        <v>163.77686806572004</v>
      </c>
      <c r="K67" s="83">
        <v>143.62190962610404</v>
      </c>
      <c r="L67" s="83">
        <v>146.49643127246401</v>
      </c>
      <c r="M67" s="83">
        <v>122.7412727954968</v>
      </c>
      <c r="N67" s="83">
        <v>183.01967633810196</v>
      </c>
      <c r="O67" s="83">
        <v>176.57697488470669</v>
      </c>
      <c r="P67" s="83">
        <v>248.26622046249125</v>
      </c>
      <c r="Q67" s="83">
        <v>292.11153426288502</v>
      </c>
      <c r="R67" s="83">
        <v>350.75122104955801</v>
      </c>
    </row>
    <row r="68" spans="1:18" ht="11.25" customHeight="1" x14ac:dyDescent="0.25">
      <c r="A68" s="72" t="s">
        <v>86</v>
      </c>
      <c r="B68" s="73" t="s">
        <v>87</v>
      </c>
      <c r="C68" s="83">
        <v>1877.1887920984639</v>
      </c>
      <c r="D68" s="83">
        <v>1821.4626089159999</v>
      </c>
      <c r="E68" s="83">
        <v>1854.47146572</v>
      </c>
      <c r="F68" s="83">
        <v>2440.350570096</v>
      </c>
      <c r="G68" s="83">
        <v>2615.1104072519997</v>
      </c>
      <c r="H68" s="83">
        <v>2517.802199208722</v>
      </c>
      <c r="I68" s="83">
        <v>2840.5298126519997</v>
      </c>
      <c r="J68" s="83">
        <v>2788.2180075239999</v>
      </c>
      <c r="K68" s="83">
        <v>2922.4695079799999</v>
      </c>
      <c r="L68" s="83">
        <v>3376.8607348439996</v>
      </c>
      <c r="M68" s="83">
        <v>3747.5242004601096</v>
      </c>
      <c r="N68" s="83">
        <v>3369.3090658948086</v>
      </c>
      <c r="O68" s="83">
        <v>3225.5061749767024</v>
      </c>
      <c r="P68" s="83">
        <v>2940.0012884150119</v>
      </c>
      <c r="Q68" s="83">
        <v>2777.6083117488938</v>
      </c>
      <c r="R68" s="83">
        <v>3082.1078489995793</v>
      </c>
    </row>
    <row r="69" spans="1:18" ht="11.25" customHeight="1" x14ac:dyDescent="0.25">
      <c r="A69" s="72" t="s">
        <v>157</v>
      </c>
      <c r="B69" s="73" t="s">
        <v>158</v>
      </c>
      <c r="C69" s="83">
        <v>3.8207999999999984</v>
      </c>
      <c r="D69" s="83">
        <v>14.998850600255999</v>
      </c>
      <c r="E69" s="83">
        <v>9.9980117461439981</v>
      </c>
      <c r="F69" s="83">
        <v>32.993658719999999</v>
      </c>
      <c r="G69" s="83">
        <v>64.321171001568004</v>
      </c>
      <c r="H69" s="83">
        <v>243.97451719711245</v>
      </c>
      <c r="I69" s="83">
        <v>199.95926844196799</v>
      </c>
      <c r="J69" s="83">
        <v>374.786667152208</v>
      </c>
      <c r="K69" s="83">
        <v>382.25469848616001</v>
      </c>
      <c r="L69" s="83">
        <v>431.24115010708795</v>
      </c>
      <c r="M69" s="83">
        <v>755.06515414255023</v>
      </c>
      <c r="N69" s="83">
        <v>355.09313863166511</v>
      </c>
      <c r="O69" s="83">
        <v>428.72538662032321</v>
      </c>
      <c r="P69" s="83">
        <v>380.40759745421883</v>
      </c>
      <c r="Q69" s="83">
        <v>215.15867042090235</v>
      </c>
      <c r="R69" s="83">
        <v>186.05160763375056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54.44511042515996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3.8207999999999984</v>
      </c>
      <c r="D73" s="84">
        <v>14.998850600255999</v>
      </c>
      <c r="E73" s="84">
        <v>9.9980117461439981</v>
      </c>
      <c r="F73" s="84">
        <v>32.993658719999999</v>
      </c>
      <c r="G73" s="84">
        <v>64.321171001568004</v>
      </c>
      <c r="H73" s="84">
        <v>243.97451719711245</v>
      </c>
      <c r="I73" s="84">
        <v>199.95926844196799</v>
      </c>
      <c r="J73" s="84">
        <v>374.786667152208</v>
      </c>
      <c r="K73" s="84">
        <v>382.25469848616001</v>
      </c>
      <c r="L73" s="84">
        <v>431.24115010708795</v>
      </c>
      <c r="M73" s="84">
        <v>755.06515414255023</v>
      </c>
      <c r="N73" s="84">
        <v>355.09313863166511</v>
      </c>
      <c r="O73" s="84">
        <v>428.72538662032321</v>
      </c>
      <c r="P73" s="84">
        <v>325.96248702905888</v>
      </c>
      <c r="Q73" s="84">
        <v>215.15867042090235</v>
      </c>
      <c r="R73" s="84">
        <v>186.05160763375056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233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8322.6614177418123</v>
      </c>
      <c r="D2" s="79">
        <v>7676.2619430376499</v>
      </c>
      <c r="E2" s="79">
        <v>7612.4954107381136</v>
      </c>
      <c r="F2" s="79">
        <v>7411.8330682644946</v>
      </c>
      <c r="G2" s="79">
        <v>7420.6738804462402</v>
      </c>
      <c r="H2" s="79">
        <v>6735.9254655752684</v>
      </c>
      <c r="I2" s="79">
        <v>6534.099571315689</v>
      </c>
      <c r="J2" s="79">
        <v>6970.001910858824</v>
      </c>
      <c r="K2" s="79">
        <v>6793.7718779288425</v>
      </c>
      <c r="L2" s="79">
        <v>6202.3824252837057</v>
      </c>
      <c r="M2" s="79">
        <v>6265.0518079700487</v>
      </c>
      <c r="N2" s="79">
        <v>5904.7702520569355</v>
      </c>
      <c r="O2" s="79">
        <v>6163.2717167159899</v>
      </c>
      <c r="P2" s="79">
        <v>5540.9654961226897</v>
      </c>
      <c r="Q2" s="79">
        <v>5229.0905266802602</v>
      </c>
      <c r="R2" s="79">
        <v>4920.6858322435728</v>
      </c>
    </row>
    <row r="3" spans="1:18" ht="11.25" customHeight="1" x14ac:dyDescent="0.25">
      <c r="A3" s="53" t="s">
        <v>2</v>
      </c>
      <c r="B3" s="54" t="s">
        <v>3</v>
      </c>
      <c r="C3" s="80">
        <v>33.210778210047735</v>
      </c>
      <c r="D3" s="80">
        <v>109.03553575536159</v>
      </c>
      <c r="E3" s="80">
        <v>104.75941113604264</v>
      </c>
      <c r="F3" s="80">
        <v>21.282142878625375</v>
      </c>
      <c r="G3" s="80">
        <v>18.526958213355393</v>
      </c>
      <c r="H3" s="80">
        <v>27.74184584740869</v>
      </c>
      <c r="I3" s="80">
        <v>47.152338427151648</v>
      </c>
      <c r="J3" s="80">
        <v>48.175203732841801</v>
      </c>
      <c r="K3" s="80">
        <v>48.917773338081176</v>
      </c>
      <c r="L3" s="80">
        <v>47.394399629768607</v>
      </c>
      <c r="M3" s="80">
        <v>47.840563402101772</v>
      </c>
      <c r="N3" s="80">
        <v>38.224849447000061</v>
      </c>
      <c r="O3" s="80">
        <v>40.140289708082911</v>
      </c>
      <c r="P3" s="80">
        <v>35.530312009114752</v>
      </c>
      <c r="Q3" s="80">
        <v>35.225722802656954</v>
      </c>
      <c r="R3" s="80">
        <v>35.283140721136547</v>
      </c>
    </row>
    <row r="4" spans="1:18" ht="11.25" customHeight="1" x14ac:dyDescent="0.25">
      <c r="A4" s="56" t="s">
        <v>125</v>
      </c>
      <c r="B4" s="57" t="s">
        <v>126</v>
      </c>
      <c r="C4" s="3">
        <v>26.572585568811252</v>
      </c>
      <c r="D4" s="3">
        <v>86.347632290991356</v>
      </c>
      <c r="E4" s="3">
        <v>94.435466143440749</v>
      </c>
      <c r="F4" s="3">
        <v>4.3133199767649977</v>
      </c>
      <c r="G4" s="3">
        <v>9.0440068507775422</v>
      </c>
      <c r="H4" s="3">
        <v>18.319186327834387</v>
      </c>
      <c r="I4" s="3">
        <v>45.799663654938072</v>
      </c>
      <c r="J4" s="3">
        <v>47.167431181372287</v>
      </c>
      <c r="K4" s="3">
        <v>47.891713293352623</v>
      </c>
      <c r="L4" s="3">
        <v>46.401640886182527</v>
      </c>
      <c r="M4" s="3">
        <v>46.644477618722746</v>
      </c>
      <c r="N4" s="3">
        <v>37.010762064429123</v>
      </c>
      <c r="O4" s="3">
        <v>38.875725831247344</v>
      </c>
      <c r="P4" s="3">
        <v>34.177498657395695</v>
      </c>
      <c r="Q4" s="3">
        <v>33.981572083319485</v>
      </c>
      <c r="R4" s="3">
        <v>33.991115321896423</v>
      </c>
    </row>
    <row r="5" spans="1:18" ht="11.25" customHeight="1" x14ac:dyDescent="0.25">
      <c r="A5" s="59" t="s">
        <v>127</v>
      </c>
      <c r="B5" s="60" t="s">
        <v>128</v>
      </c>
      <c r="C5" s="2">
        <v>26.572585568811252</v>
      </c>
      <c r="D5" s="2">
        <v>86.347632290991356</v>
      </c>
      <c r="E5" s="2">
        <v>91.966176522214525</v>
      </c>
      <c r="F5" s="2">
        <v>1.8937126412959009</v>
      </c>
      <c r="G5" s="2">
        <v>9.0440068507775422</v>
      </c>
      <c r="H5" s="2">
        <v>18.319186327834387</v>
      </c>
      <c r="I5" s="2">
        <v>45.799663654938072</v>
      </c>
      <c r="J5" s="2">
        <v>47.167431181372287</v>
      </c>
      <c r="K5" s="2">
        <v>47.891713293352623</v>
      </c>
      <c r="L5" s="2">
        <v>46.401640886182527</v>
      </c>
      <c r="M5" s="2">
        <v>46.644477618722746</v>
      </c>
      <c r="N5" s="2">
        <v>37.010762064429123</v>
      </c>
      <c r="O5" s="2">
        <v>38.875725831247344</v>
      </c>
      <c r="P5" s="2">
        <v>34.177498657395695</v>
      </c>
      <c r="Q5" s="2">
        <v>33.981572083319485</v>
      </c>
      <c r="R5" s="2">
        <v>33.991115321896423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26.572585568811252</v>
      </c>
      <c r="D8" s="1">
        <v>86.347632290991356</v>
      </c>
      <c r="E8" s="1">
        <v>78.809254791648513</v>
      </c>
      <c r="F8" s="1">
        <v>1.8937126412959009</v>
      </c>
      <c r="G8" s="1">
        <v>2.0818232156452146</v>
      </c>
      <c r="H8" s="1">
        <v>9.6669277821170532</v>
      </c>
      <c r="I8" s="1">
        <v>45.799663654938072</v>
      </c>
      <c r="J8" s="1">
        <v>47.167431181372287</v>
      </c>
      <c r="K8" s="1">
        <v>47.891713293352623</v>
      </c>
      <c r="L8" s="1">
        <v>46.401640886182527</v>
      </c>
      <c r="M8" s="1">
        <v>46.644477618722746</v>
      </c>
      <c r="N8" s="1">
        <v>37.010762064429123</v>
      </c>
      <c r="O8" s="1">
        <v>38.875725831247344</v>
      </c>
      <c r="P8" s="1">
        <v>34.177498657395695</v>
      </c>
      <c r="Q8" s="1">
        <v>33.981572083319485</v>
      </c>
      <c r="R8" s="1">
        <v>33.991115321896423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13.156921730566012</v>
      </c>
      <c r="F9" s="1">
        <v>0</v>
      </c>
      <c r="G9" s="1">
        <v>6.9621836351323285</v>
      </c>
      <c r="H9" s="1">
        <v>8.6522585457173342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2.4692896212262259</v>
      </c>
      <c r="F11" s="2">
        <v>2.419607335469097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2.4692896212262259</v>
      </c>
      <c r="F12" s="1">
        <v>2.419607335469097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6.6381926412364791</v>
      </c>
      <c r="D15" s="3">
        <v>22.687903464370244</v>
      </c>
      <c r="E15" s="3">
        <v>10.323944992601898</v>
      </c>
      <c r="F15" s="3">
        <v>16.968822901860378</v>
      </c>
      <c r="G15" s="3">
        <v>9.4829513625778521</v>
      </c>
      <c r="H15" s="3">
        <v>9.4226595195743013</v>
      </c>
      <c r="I15" s="3">
        <v>1.3526747722135759</v>
      </c>
      <c r="J15" s="3">
        <v>1.0077725514695168</v>
      </c>
      <c r="K15" s="3">
        <v>1.0260600447285515</v>
      </c>
      <c r="L15" s="3">
        <v>0.99275874358607685</v>
      </c>
      <c r="M15" s="3">
        <v>1.1960857833790264</v>
      </c>
      <c r="N15" s="3">
        <v>1.2140873825709364</v>
      </c>
      <c r="O15" s="3">
        <v>1.2645638768355634</v>
      </c>
      <c r="P15" s="3">
        <v>1.3528133517190593</v>
      </c>
      <c r="Q15" s="3">
        <v>1.2441507193374666</v>
      </c>
      <c r="R15" s="3">
        <v>1.292025399240126</v>
      </c>
    </row>
    <row r="16" spans="1:18" ht="11.25" customHeight="1" x14ac:dyDescent="0.25">
      <c r="A16" s="59" t="s">
        <v>20</v>
      </c>
      <c r="B16" s="60" t="s">
        <v>21</v>
      </c>
      <c r="C16" s="2">
        <v>1.5064054384918188</v>
      </c>
      <c r="D16" s="2">
        <v>10.808732485817316</v>
      </c>
      <c r="E16" s="2">
        <v>0</v>
      </c>
      <c r="F16" s="2">
        <v>6.5902519029386708</v>
      </c>
      <c r="G16" s="2">
        <v>0</v>
      </c>
      <c r="H16" s="2">
        <v>1.1400371847140967</v>
      </c>
      <c r="I16" s="2">
        <v>1.3526747722135759</v>
      </c>
      <c r="J16" s="2">
        <v>1.0077725514695168</v>
      </c>
      <c r="K16" s="2">
        <v>1.0260600447285515</v>
      </c>
      <c r="L16" s="2">
        <v>0.99275874358607685</v>
      </c>
      <c r="M16" s="2">
        <v>1.1960857833790264</v>
      </c>
      <c r="N16" s="2">
        <v>1.2140873825709364</v>
      </c>
      <c r="O16" s="2">
        <v>1.2645638768355634</v>
      </c>
      <c r="P16" s="2">
        <v>1.3528133517190593</v>
      </c>
      <c r="Q16" s="2">
        <v>1.2441507193374666</v>
      </c>
      <c r="R16" s="2">
        <v>1.292025399240126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5.1317872027446603</v>
      </c>
      <c r="D18" s="2">
        <v>11.87917097855293</v>
      </c>
      <c r="E18" s="2">
        <v>10.323944992601898</v>
      </c>
      <c r="F18" s="2">
        <v>10.378570998921706</v>
      </c>
      <c r="G18" s="2">
        <v>9.4829513625778521</v>
      </c>
      <c r="H18" s="2">
        <v>8.2826223348602053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8289.450639531764</v>
      </c>
      <c r="D21" s="80">
        <v>7567.2264072822882</v>
      </c>
      <c r="E21" s="80">
        <v>7507.7359996020714</v>
      </c>
      <c r="F21" s="80">
        <v>7390.550925385869</v>
      </c>
      <c r="G21" s="80">
        <v>7402.1469222328851</v>
      </c>
      <c r="H21" s="80">
        <v>6708.1836197278599</v>
      </c>
      <c r="I21" s="80">
        <v>6486.9472328885377</v>
      </c>
      <c r="J21" s="80">
        <v>6921.8267071259825</v>
      </c>
      <c r="K21" s="80">
        <v>6744.8541045907614</v>
      </c>
      <c r="L21" s="80">
        <v>6154.9880256539373</v>
      </c>
      <c r="M21" s="80">
        <v>6217.2112445679468</v>
      </c>
      <c r="N21" s="80">
        <v>5866.5454026099351</v>
      </c>
      <c r="O21" s="80">
        <v>6123.1314270079074</v>
      </c>
      <c r="P21" s="80">
        <v>5505.4351841135749</v>
      </c>
      <c r="Q21" s="80">
        <v>5193.8648038776028</v>
      </c>
      <c r="R21" s="80">
        <v>4885.4026915224358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8289.450639531764</v>
      </c>
      <c r="D30" s="3">
        <v>7567.2264072822882</v>
      </c>
      <c r="E30" s="3">
        <v>7507.7359996020714</v>
      </c>
      <c r="F30" s="3">
        <v>7390.550925385869</v>
      </c>
      <c r="G30" s="3">
        <v>7402.1469222328851</v>
      </c>
      <c r="H30" s="3">
        <v>6708.1836197278599</v>
      </c>
      <c r="I30" s="3">
        <v>6486.9472328885377</v>
      </c>
      <c r="J30" s="3">
        <v>6921.8267071259825</v>
      </c>
      <c r="K30" s="3">
        <v>6744.8541045907614</v>
      </c>
      <c r="L30" s="3">
        <v>6154.9880256539373</v>
      </c>
      <c r="M30" s="3">
        <v>6217.2112445679468</v>
      </c>
      <c r="N30" s="3">
        <v>5866.5454026099351</v>
      </c>
      <c r="O30" s="3">
        <v>6123.1314270079074</v>
      </c>
      <c r="P30" s="3">
        <v>5505.4351841135749</v>
      </c>
      <c r="Q30" s="3">
        <v>5193.8648038776028</v>
      </c>
      <c r="R30" s="3">
        <v>4885.4026915224358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33.083858741983754</v>
      </c>
      <c r="D38" s="2">
        <v>32.904115139991177</v>
      </c>
      <c r="E38" s="2">
        <v>33.115826021363716</v>
      </c>
      <c r="F38" s="2">
        <v>33.176752818013135</v>
      </c>
      <c r="G38" s="2">
        <v>32.667547663077031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33.083858741983754</v>
      </c>
      <c r="D41" s="1">
        <v>32.904115139991177</v>
      </c>
      <c r="E41" s="1">
        <v>33.115826021363716</v>
      </c>
      <c r="F41" s="1">
        <v>33.176752818013135</v>
      </c>
      <c r="G41" s="1">
        <v>32.667547663077031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8244.9290804984012</v>
      </c>
      <c r="D43" s="2">
        <v>7532.0578142471277</v>
      </c>
      <c r="E43" s="2">
        <v>7468.1573461371245</v>
      </c>
      <c r="F43" s="2">
        <v>7352.9716464376243</v>
      </c>
      <c r="G43" s="2">
        <v>7361.0418917271263</v>
      </c>
      <c r="H43" s="2">
        <v>6694.7499634904307</v>
      </c>
      <c r="I43" s="2">
        <v>6475.9308516510073</v>
      </c>
      <c r="J43" s="2">
        <v>6912.9436778999243</v>
      </c>
      <c r="K43" s="2">
        <v>6742.5082919120186</v>
      </c>
      <c r="L43" s="2">
        <v>6154.9880256539373</v>
      </c>
      <c r="M43" s="2">
        <v>6217.2112445679468</v>
      </c>
      <c r="N43" s="2">
        <v>5866.5454026099351</v>
      </c>
      <c r="O43" s="2">
        <v>6123.1314270079074</v>
      </c>
      <c r="P43" s="2">
        <v>5505.4351841135749</v>
      </c>
      <c r="Q43" s="2">
        <v>5193.8648038776028</v>
      </c>
      <c r="R43" s="2">
        <v>4885.4026915224358</v>
      </c>
    </row>
    <row r="44" spans="1:18" ht="11.25" customHeight="1" x14ac:dyDescent="0.25">
      <c r="A44" s="59" t="s">
        <v>149</v>
      </c>
      <c r="B44" s="60" t="s">
        <v>59</v>
      </c>
      <c r="C44" s="2">
        <v>9.2312588515749354</v>
      </c>
      <c r="D44" s="2">
        <v>0</v>
      </c>
      <c r="E44" s="2">
        <v>0</v>
      </c>
      <c r="F44" s="2">
        <v>0</v>
      </c>
      <c r="G44" s="2">
        <v>0</v>
      </c>
      <c r="H44" s="2">
        <v>2.3000662477758027</v>
      </c>
      <c r="I44" s="2">
        <v>0</v>
      </c>
      <c r="J44" s="2">
        <v>0</v>
      </c>
      <c r="K44" s="2">
        <v>2.3458126787427629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2.2064414398042729</v>
      </c>
      <c r="D45" s="2">
        <v>2.2644778951692364</v>
      </c>
      <c r="E45" s="2">
        <v>6.4628274435838478</v>
      </c>
      <c r="F45" s="2">
        <v>4.4025261302313776</v>
      </c>
      <c r="G45" s="2">
        <v>8.4374828426814332</v>
      </c>
      <c r="H45" s="2">
        <v>11.133589989652926</v>
      </c>
      <c r="I45" s="2">
        <v>11.016381237530183</v>
      </c>
      <c r="J45" s="2">
        <v>8.8830292260581487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2.2064414398042729</v>
      </c>
      <c r="D46" s="1">
        <v>2.2644778951692364</v>
      </c>
      <c r="E46" s="1">
        <v>6.4628274435838478</v>
      </c>
      <c r="F46" s="1">
        <v>4.4025261302313776</v>
      </c>
      <c r="G46" s="1">
        <v>8.4374828426814332</v>
      </c>
      <c r="H46" s="1">
        <v>11.133589989652926</v>
      </c>
      <c r="I46" s="1">
        <v>11.016381237530183</v>
      </c>
      <c r="J46" s="1">
        <v>8.8830292260581487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1.0458807737877964</v>
      </c>
      <c r="D64" s="82">
        <v>5.1174880311313373</v>
      </c>
      <c r="E64" s="82">
        <v>11.544614876459741</v>
      </c>
      <c r="F64" s="82">
        <v>10.243191759246939</v>
      </c>
      <c r="G64" s="82">
        <v>11.548171949194515</v>
      </c>
      <c r="H64" s="82">
        <v>29.376321353330198</v>
      </c>
      <c r="I64" s="82">
        <v>38.331444425541001</v>
      </c>
      <c r="J64" s="82">
        <v>57.018917024583089</v>
      </c>
      <c r="K64" s="82">
        <v>56.418590789634756</v>
      </c>
      <c r="L64" s="82">
        <v>62.117977030287598</v>
      </c>
      <c r="M64" s="82">
        <v>60.798062534956969</v>
      </c>
      <c r="N64" s="82">
        <v>60.298136414570799</v>
      </c>
      <c r="O64" s="82">
        <v>64.062017370566252</v>
      </c>
      <c r="P64" s="82">
        <v>59.555354760191364</v>
      </c>
      <c r="Q64" s="82">
        <v>64.370395194450722</v>
      </c>
      <c r="R64" s="82">
        <v>55.438087239269088</v>
      </c>
    </row>
    <row r="65" spans="1:18" ht="11.25" customHeight="1" x14ac:dyDescent="0.25">
      <c r="A65" s="72" t="s">
        <v>350</v>
      </c>
      <c r="B65" s="73" t="s">
        <v>83</v>
      </c>
      <c r="C65" s="83">
        <v>1.0458807737877964</v>
      </c>
      <c r="D65" s="83">
        <v>5.1174880311313373</v>
      </c>
      <c r="E65" s="83">
        <v>11.544614876459741</v>
      </c>
      <c r="F65" s="83">
        <v>10.243191759246939</v>
      </c>
      <c r="G65" s="83">
        <v>0.32583923117184777</v>
      </c>
      <c r="H65" s="83">
        <v>2.3300609758882227</v>
      </c>
      <c r="I65" s="83">
        <v>2.1691821930049313</v>
      </c>
      <c r="J65" s="83">
        <v>4.6008635150279424</v>
      </c>
      <c r="K65" s="83">
        <v>0.34032982418587915</v>
      </c>
      <c r="L65" s="83">
        <v>0.3639476509592901</v>
      </c>
      <c r="M65" s="83">
        <v>0</v>
      </c>
      <c r="N65" s="83">
        <v>8.2197065316056778E-2</v>
      </c>
      <c r="O65" s="83">
        <v>8.0883216514620687E-2</v>
      </c>
      <c r="P65" s="83">
        <v>1.0391929484717406</v>
      </c>
      <c r="Q65" s="83">
        <v>1.0258386780898965</v>
      </c>
      <c r="R65" s="83">
        <v>0.15007055023124269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11.222332718022667</v>
      </c>
      <c r="H69" s="83">
        <v>27.046260377441975</v>
      </c>
      <c r="I69" s="83">
        <v>36.162262232536072</v>
      </c>
      <c r="J69" s="83">
        <v>52.418053509555151</v>
      </c>
      <c r="K69" s="83">
        <v>56.078260965448877</v>
      </c>
      <c r="L69" s="83">
        <v>61.754029379328308</v>
      </c>
      <c r="M69" s="83">
        <v>60.798062534956969</v>
      </c>
      <c r="N69" s="83">
        <v>60.215939349254739</v>
      </c>
      <c r="O69" s="83">
        <v>63.981134154051638</v>
      </c>
      <c r="P69" s="83">
        <v>58.51616181171962</v>
      </c>
      <c r="Q69" s="83">
        <v>63.344556516360825</v>
      </c>
      <c r="R69" s="83">
        <v>55.288016689037846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11.222332718022667</v>
      </c>
      <c r="H71" s="84">
        <v>27.046260377441975</v>
      </c>
      <c r="I71" s="84">
        <v>36.162262232536072</v>
      </c>
      <c r="J71" s="84">
        <v>52.418053509555151</v>
      </c>
      <c r="K71" s="84">
        <v>56.078260965448877</v>
      </c>
      <c r="L71" s="84">
        <v>61.754029379328308</v>
      </c>
      <c r="M71" s="84">
        <v>60.798062534956969</v>
      </c>
      <c r="N71" s="84">
        <v>60.215939349254739</v>
      </c>
      <c r="O71" s="84">
        <v>63.981134154051638</v>
      </c>
      <c r="P71" s="84">
        <v>58.51616181171962</v>
      </c>
      <c r="Q71" s="84">
        <v>63.344556516360825</v>
      </c>
      <c r="R71" s="84">
        <v>55.288016689037846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232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0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231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  <c r="I2" s="79">
        <v>0</v>
      </c>
      <c r="J2" s="79">
        <v>0</v>
      </c>
      <c r="K2" s="79">
        <v>0</v>
      </c>
      <c r="L2" s="79">
        <v>0</v>
      </c>
      <c r="M2" s="79">
        <v>0</v>
      </c>
      <c r="N2" s="79">
        <v>0</v>
      </c>
      <c r="O2" s="79">
        <v>0</v>
      </c>
      <c r="P2" s="79">
        <v>0</v>
      </c>
      <c r="Q2" s="79">
        <v>0</v>
      </c>
      <c r="R2" s="79">
        <v>0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230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2689.885772881003</v>
      </c>
      <c r="D2" s="79">
        <v>2427.4557479289078</v>
      </c>
      <c r="E2" s="79">
        <v>2436.5999051145532</v>
      </c>
      <c r="F2" s="79">
        <v>2691.0011012642681</v>
      </c>
      <c r="G2" s="79">
        <v>2902.5045300056941</v>
      </c>
      <c r="H2" s="79">
        <v>3018.9988162810037</v>
      </c>
      <c r="I2" s="79">
        <v>2753.8811802641076</v>
      </c>
      <c r="J2" s="79">
        <v>2893.4118631033971</v>
      </c>
      <c r="K2" s="79">
        <v>2826.4829395260467</v>
      </c>
      <c r="L2" s="79">
        <v>2474.2390484863754</v>
      </c>
      <c r="M2" s="79">
        <v>2462.4941844031623</v>
      </c>
      <c r="N2" s="79">
        <v>2525.5252108044524</v>
      </c>
      <c r="O2" s="79">
        <v>2406.1502254716256</v>
      </c>
      <c r="P2" s="79">
        <v>1927.5915243388911</v>
      </c>
      <c r="Q2" s="79">
        <v>1781.1489371400689</v>
      </c>
      <c r="R2" s="79">
        <v>1666.8504239920114</v>
      </c>
    </row>
    <row r="3" spans="1:18" ht="11.25" customHeight="1" x14ac:dyDescent="0.25">
      <c r="A3" s="53" t="s">
        <v>2</v>
      </c>
      <c r="B3" s="54" t="s">
        <v>3</v>
      </c>
      <c r="C3" s="80">
        <v>5.7635234614551463</v>
      </c>
      <c r="D3" s="80">
        <v>17.294664369694406</v>
      </c>
      <c r="E3" s="80">
        <v>15.283832791721366</v>
      </c>
      <c r="F3" s="80">
        <v>3.9622432512466261</v>
      </c>
      <c r="G3" s="80">
        <v>4.1340892922726002</v>
      </c>
      <c r="H3" s="80">
        <v>5.1495918662809501</v>
      </c>
      <c r="I3" s="80">
        <v>10.388947289112354</v>
      </c>
      <c r="J3" s="80">
        <v>8.5439303669502031</v>
      </c>
      <c r="K3" s="80">
        <v>8.1985437208468284</v>
      </c>
      <c r="L3" s="80">
        <v>6.9499360413753974</v>
      </c>
      <c r="M3" s="80">
        <v>6.8400849228313367</v>
      </c>
      <c r="N3" s="80">
        <v>5.5763748836784561</v>
      </c>
      <c r="O3" s="80">
        <v>6.4987811124292776</v>
      </c>
      <c r="P3" s="80">
        <v>5.9127865716423775</v>
      </c>
      <c r="Q3" s="80">
        <v>5.8349773730364873</v>
      </c>
      <c r="R3" s="80">
        <v>5.7813297803961348</v>
      </c>
    </row>
    <row r="4" spans="1:18" ht="11.25" customHeight="1" x14ac:dyDescent="0.25">
      <c r="A4" s="56" t="s">
        <v>125</v>
      </c>
      <c r="B4" s="57" t="s">
        <v>126</v>
      </c>
      <c r="C4" s="3">
        <v>4.8347655530562514</v>
      </c>
      <c r="D4" s="3">
        <v>14.256730435304648</v>
      </c>
      <c r="E4" s="3">
        <v>13.911373159223261</v>
      </c>
      <c r="F4" s="3">
        <v>1.5947649429470021</v>
      </c>
      <c r="G4" s="3">
        <v>1.7790269400504555</v>
      </c>
      <c r="H4" s="3">
        <v>3.4077177414283839</v>
      </c>
      <c r="I4" s="3">
        <v>10.05007028796593</v>
      </c>
      <c r="J4" s="3">
        <v>8.2831025184197209</v>
      </c>
      <c r="K4" s="3">
        <v>7.9559610788953803</v>
      </c>
      <c r="L4" s="3">
        <v>6.6740098116014739</v>
      </c>
      <c r="M4" s="3">
        <v>6.5211844496068583</v>
      </c>
      <c r="N4" s="3">
        <v>5.2754555371108953</v>
      </c>
      <c r="O4" s="3">
        <v>6.2482996654518068</v>
      </c>
      <c r="P4" s="3">
        <v>5.6496291814136077</v>
      </c>
      <c r="Q4" s="3">
        <v>5.5289100845835781</v>
      </c>
      <c r="R4" s="3">
        <v>5.4573499041133582</v>
      </c>
    </row>
    <row r="5" spans="1:18" ht="11.25" customHeight="1" x14ac:dyDescent="0.25">
      <c r="A5" s="59" t="s">
        <v>127</v>
      </c>
      <c r="B5" s="60" t="s">
        <v>128</v>
      </c>
      <c r="C5" s="2">
        <v>4.8347655530562514</v>
      </c>
      <c r="D5" s="2">
        <v>14.256730435304648</v>
      </c>
      <c r="E5" s="2">
        <v>13.244704781689487</v>
      </c>
      <c r="F5" s="2">
        <v>0.87854867593609876</v>
      </c>
      <c r="G5" s="2">
        <v>1.7790269400504555</v>
      </c>
      <c r="H5" s="2">
        <v>3.4077177414283839</v>
      </c>
      <c r="I5" s="2">
        <v>10.05007028796593</v>
      </c>
      <c r="J5" s="2">
        <v>8.2831025184197209</v>
      </c>
      <c r="K5" s="2">
        <v>7.9559610788953803</v>
      </c>
      <c r="L5" s="2">
        <v>6.6740098116014739</v>
      </c>
      <c r="M5" s="2">
        <v>6.5211844496068583</v>
      </c>
      <c r="N5" s="2">
        <v>5.2754555371108953</v>
      </c>
      <c r="O5" s="2">
        <v>6.2482996654518068</v>
      </c>
      <c r="P5" s="2">
        <v>5.6496291814136077</v>
      </c>
      <c r="Q5" s="2">
        <v>5.5289100845835781</v>
      </c>
      <c r="R5" s="2">
        <v>5.4573499041133582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4.8347655530562514</v>
      </c>
      <c r="D8" s="1">
        <v>14.256730435304648</v>
      </c>
      <c r="E8" s="1">
        <v>11.495630762399498</v>
      </c>
      <c r="F8" s="1">
        <v>0.87854867593609876</v>
      </c>
      <c r="G8" s="1">
        <v>0.29452525009878477</v>
      </c>
      <c r="H8" s="1">
        <v>1.874274682439429</v>
      </c>
      <c r="I8" s="1">
        <v>10.05007028796593</v>
      </c>
      <c r="J8" s="1">
        <v>8.2831025184197209</v>
      </c>
      <c r="K8" s="1">
        <v>7.9559610788953803</v>
      </c>
      <c r="L8" s="1">
        <v>6.6740098116014739</v>
      </c>
      <c r="M8" s="1">
        <v>6.5211844496068583</v>
      </c>
      <c r="N8" s="1">
        <v>5.2754555371108953</v>
      </c>
      <c r="O8" s="1">
        <v>6.2482996654518068</v>
      </c>
      <c r="P8" s="1">
        <v>5.6496291814136077</v>
      </c>
      <c r="Q8" s="1">
        <v>5.5289100845835781</v>
      </c>
      <c r="R8" s="1">
        <v>5.4573499041133582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1.7490740192899885</v>
      </c>
      <c r="F9" s="1">
        <v>0</v>
      </c>
      <c r="G9" s="1">
        <v>1.4845016899516708</v>
      </c>
      <c r="H9" s="1">
        <v>1.5334430589889549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0.66666837753377439</v>
      </c>
      <c r="F11" s="2">
        <v>0.71621626701090335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0.66666837753377439</v>
      </c>
      <c r="F12" s="1">
        <v>0.71621626701090335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0.92875790839889505</v>
      </c>
      <c r="D15" s="3">
        <v>3.0379339343897573</v>
      </c>
      <c r="E15" s="3">
        <v>1.3724596324981044</v>
      </c>
      <c r="F15" s="3">
        <v>2.3674783082996242</v>
      </c>
      <c r="G15" s="3">
        <v>2.355062352222145</v>
      </c>
      <c r="H15" s="3">
        <v>1.7418741248525664</v>
      </c>
      <c r="I15" s="3">
        <v>0.33887700114642411</v>
      </c>
      <c r="J15" s="3">
        <v>0.26082784853048302</v>
      </c>
      <c r="K15" s="3">
        <v>0.24258264195144849</v>
      </c>
      <c r="L15" s="3">
        <v>0.27592622977392323</v>
      </c>
      <c r="M15" s="3">
        <v>0.31890047322447879</v>
      </c>
      <c r="N15" s="3">
        <v>0.30091934656756086</v>
      </c>
      <c r="O15" s="3">
        <v>0.25048144697747032</v>
      </c>
      <c r="P15" s="3">
        <v>0.26315739022876977</v>
      </c>
      <c r="Q15" s="3">
        <v>0.30606728845290876</v>
      </c>
      <c r="R15" s="3">
        <v>0.32397987628277675</v>
      </c>
    </row>
    <row r="16" spans="1:18" ht="11.25" customHeight="1" x14ac:dyDescent="0.25">
      <c r="A16" s="59" t="s">
        <v>20</v>
      </c>
      <c r="B16" s="60" t="s">
        <v>21</v>
      </c>
      <c r="C16" s="2">
        <v>0.21076308565726978</v>
      </c>
      <c r="D16" s="2">
        <v>1.4473005519426836</v>
      </c>
      <c r="E16" s="2">
        <v>0</v>
      </c>
      <c r="F16" s="2">
        <v>1.0250294382213285</v>
      </c>
      <c r="G16" s="2">
        <v>0</v>
      </c>
      <c r="H16" s="2">
        <v>0.27394183150877421</v>
      </c>
      <c r="I16" s="2">
        <v>0.33887700114642411</v>
      </c>
      <c r="J16" s="2">
        <v>0.26082784853048302</v>
      </c>
      <c r="K16" s="2">
        <v>0.24258264195144849</v>
      </c>
      <c r="L16" s="2">
        <v>0.27592622977392323</v>
      </c>
      <c r="M16" s="2">
        <v>0.31890047322447879</v>
      </c>
      <c r="N16" s="2">
        <v>0.30091934656756086</v>
      </c>
      <c r="O16" s="2">
        <v>0.25048144697747032</v>
      </c>
      <c r="P16" s="2">
        <v>0.26315739022876977</v>
      </c>
      <c r="Q16" s="2">
        <v>0.30606728845290876</v>
      </c>
      <c r="R16" s="2">
        <v>0.32397987628277675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0.71799482274162529</v>
      </c>
      <c r="D18" s="2">
        <v>1.5906333824470735</v>
      </c>
      <c r="E18" s="2">
        <v>1.3724596324981044</v>
      </c>
      <c r="F18" s="2">
        <v>1.3424488700782955</v>
      </c>
      <c r="G18" s="2">
        <v>2.355062352222145</v>
      </c>
      <c r="H18" s="2">
        <v>1.4679322933437922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2684.1222494195481</v>
      </c>
      <c r="D21" s="80">
        <v>2410.1610835592132</v>
      </c>
      <c r="E21" s="80">
        <v>2421.3160723228316</v>
      </c>
      <c r="F21" s="80">
        <v>2687.0388580130216</v>
      </c>
      <c r="G21" s="80">
        <v>2898.3704407134214</v>
      </c>
      <c r="H21" s="80">
        <v>3013.8492244147228</v>
      </c>
      <c r="I21" s="80">
        <v>2743.4922329749952</v>
      </c>
      <c r="J21" s="80">
        <v>2884.8679327364471</v>
      </c>
      <c r="K21" s="80">
        <v>2818.2843958051999</v>
      </c>
      <c r="L21" s="80">
        <v>2467.2891124449998</v>
      </c>
      <c r="M21" s="80">
        <v>2455.6540994803308</v>
      </c>
      <c r="N21" s="80">
        <v>2519.9488359207739</v>
      </c>
      <c r="O21" s="80">
        <v>2399.6514443591964</v>
      </c>
      <c r="P21" s="80">
        <v>1921.6787377672488</v>
      </c>
      <c r="Q21" s="80">
        <v>1775.3139597670324</v>
      </c>
      <c r="R21" s="80">
        <v>1661.0690942116153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2684.1222494195481</v>
      </c>
      <c r="D30" s="3">
        <v>2410.1610835592132</v>
      </c>
      <c r="E30" s="3">
        <v>2421.3160723228316</v>
      </c>
      <c r="F30" s="3">
        <v>2687.0388580130216</v>
      </c>
      <c r="G30" s="3">
        <v>2898.3704407134214</v>
      </c>
      <c r="H30" s="3">
        <v>3013.8492244147228</v>
      </c>
      <c r="I30" s="3">
        <v>2743.4922329749952</v>
      </c>
      <c r="J30" s="3">
        <v>2884.8679327364471</v>
      </c>
      <c r="K30" s="3">
        <v>2818.2843958051999</v>
      </c>
      <c r="L30" s="3">
        <v>2467.2891124449998</v>
      </c>
      <c r="M30" s="3">
        <v>2455.6540994803308</v>
      </c>
      <c r="N30" s="3">
        <v>2519.9488359207739</v>
      </c>
      <c r="O30" s="3">
        <v>2399.6514443591964</v>
      </c>
      <c r="P30" s="3">
        <v>1921.6787377672488</v>
      </c>
      <c r="Q30" s="3">
        <v>1775.3139597670324</v>
      </c>
      <c r="R30" s="3">
        <v>1661.0690942116153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ht="11.25" customHeight="1" x14ac:dyDescent="0.25">
      <c r="A37" s="61" t="s">
        <v>47</v>
      </c>
      <c r="B37" s="62" t="s">
        <v>48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ht="11.25" customHeight="1" x14ac:dyDescent="0.25">
      <c r="A38" s="59" t="s">
        <v>147</v>
      </c>
      <c r="B38" s="60" t="s">
        <v>148</v>
      </c>
      <c r="C38" s="2">
        <v>4.0165556309163293</v>
      </c>
      <c r="D38" s="2">
        <v>4.123771731320824</v>
      </c>
      <c r="E38" s="2">
        <v>3.9112480664642959</v>
      </c>
      <c r="F38" s="2">
        <v>3.8504416821828711</v>
      </c>
      <c r="G38" s="2">
        <v>5.2612946487029735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 ht="11.25" customHeight="1" x14ac:dyDescent="0.25">
      <c r="A39" s="61" t="s">
        <v>51</v>
      </c>
      <c r="B39" s="62" t="s">
        <v>52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ht="11.25" customHeight="1" x14ac:dyDescent="0.25">
      <c r="A41" s="61" t="s">
        <v>49</v>
      </c>
      <c r="B41" s="62" t="s">
        <v>50</v>
      </c>
      <c r="C41" s="1">
        <v>4.0165556309163293</v>
      </c>
      <c r="D41" s="1">
        <v>4.123771731320824</v>
      </c>
      <c r="E41" s="1">
        <v>3.9112480664642959</v>
      </c>
      <c r="F41" s="1">
        <v>3.8504416821828711</v>
      </c>
      <c r="G41" s="1">
        <v>5.2612946487029735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2675.9237579035421</v>
      </c>
      <c r="D43" s="2">
        <v>2404.9260956400381</v>
      </c>
      <c r="E43" s="2">
        <v>2414.0471549984391</v>
      </c>
      <c r="F43" s="2">
        <v>2681.145955707118</v>
      </c>
      <c r="G43" s="2">
        <v>2888.6571464273998</v>
      </c>
      <c r="H43" s="2">
        <v>3008.0090327269481</v>
      </c>
      <c r="I43" s="2">
        <v>2738.4346930181096</v>
      </c>
      <c r="J43" s="2">
        <v>2880.962416406021</v>
      </c>
      <c r="K43" s="2">
        <v>2817.3951342753826</v>
      </c>
      <c r="L43" s="2">
        <v>2467.2891124449998</v>
      </c>
      <c r="M43" s="2">
        <v>2455.6540994803308</v>
      </c>
      <c r="N43" s="2">
        <v>2519.9488359207739</v>
      </c>
      <c r="O43" s="2">
        <v>2399.6514443591964</v>
      </c>
      <c r="P43" s="2">
        <v>1921.6787377672488</v>
      </c>
      <c r="Q43" s="2">
        <v>1775.3139597670324</v>
      </c>
      <c r="R43" s="2">
        <v>1661.0690942116153</v>
      </c>
    </row>
    <row r="44" spans="1:18" ht="11.25" customHeight="1" x14ac:dyDescent="0.25">
      <c r="A44" s="59" t="s">
        <v>149</v>
      </c>
      <c r="B44" s="60" t="s">
        <v>59</v>
      </c>
      <c r="C44" s="2">
        <v>3.1527968751797948</v>
      </c>
      <c r="D44" s="2">
        <v>0</v>
      </c>
      <c r="E44" s="2">
        <v>0</v>
      </c>
      <c r="F44" s="2">
        <v>0</v>
      </c>
      <c r="G44" s="2">
        <v>0</v>
      </c>
      <c r="H44" s="2">
        <v>0.79556746616034169</v>
      </c>
      <c r="I44" s="2">
        <v>0</v>
      </c>
      <c r="J44" s="2">
        <v>0</v>
      </c>
      <c r="K44" s="2">
        <v>0.88926152981723705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1.0291390099099578</v>
      </c>
      <c r="D45" s="2">
        <v>1.1112161878547637</v>
      </c>
      <c r="E45" s="2">
        <v>3.3576692579281526</v>
      </c>
      <c r="F45" s="2">
        <v>2.0424606237206229</v>
      </c>
      <c r="G45" s="2">
        <v>4.4519996373185693</v>
      </c>
      <c r="H45" s="2">
        <v>5.0446242216143569</v>
      </c>
      <c r="I45" s="2">
        <v>5.0575399568858179</v>
      </c>
      <c r="J45" s="2">
        <v>3.9055163304258511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1.0291390099099578</v>
      </c>
      <c r="D46" s="1">
        <v>1.1112161878547637</v>
      </c>
      <c r="E46" s="1">
        <v>3.3576692579281526</v>
      </c>
      <c r="F46" s="1">
        <v>2.0424606237206229</v>
      </c>
      <c r="G46" s="1">
        <v>4.4519996373185693</v>
      </c>
      <c r="H46" s="1">
        <v>5.0446242216143569</v>
      </c>
      <c r="I46" s="1">
        <v>5.0575399568858179</v>
      </c>
      <c r="J46" s="1">
        <v>3.9055163304258511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0.41013404060360381</v>
      </c>
      <c r="D64" s="82">
        <v>1.4468985551086622</v>
      </c>
      <c r="E64" s="82">
        <v>5.805156078420258</v>
      </c>
      <c r="F64" s="82">
        <v>4.2921117524330601</v>
      </c>
      <c r="G64" s="82">
        <v>1.9668902962934851</v>
      </c>
      <c r="H64" s="82">
        <v>5.3360798293738769</v>
      </c>
      <c r="I64" s="82">
        <v>8.9513554025550022</v>
      </c>
      <c r="J64" s="82">
        <v>15.055726262456908</v>
      </c>
      <c r="K64" s="82">
        <v>14.899130471309237</v>
      </c>
      <c r="L64" s="82">
        <v>14.530235137040403</v>
      </c>
      <c r="M64" s="82">
        <v>17.931898829647306</v>
      </c>
      <c r="N64" s="82">
        <v>18.270775548344609</v>
      </c>
      <c r="O64" s="82">
        <v>27.242320202080595</v>
      </c>
      <c r="P64" s="82">
        <v>22.749567194933345</v>
      </c>
      <c r="Q64" s="82">
        <v>27.647366683316577</v>
      </c>
      <c r="R64" s="82">
        <v>24.022746095590779</v>
      </c>
    </row>
    <row r="65" spans="1:18" ht="11.25" customHeight="1" x14ac:dyDescent="0.25">
      <c r="A65" s="72" t="s">
        <v>350</v>
      </c>
      <c r="B65" s="73" t="s">
        <v>83</v>
      </c>
      <c r="C65" s="83">
        <v>0.41013404060360381</v>
      </c>
      <c r="D65" s="83">
        <v>1.4468985551086622</v>
      </c>
      <c r="E65" s="83">
        <v>5.805156078420258</v>
      </c>
      <c r="F65" s="83">
        <v>4.2921117524330601</v>
      </c>
      <c r="G65" s="83">
        <v>0.14303547666815219</v>
      </c>
      <c r="H65" s="83">
        <v>0.80594231073955414</v>
      </c>
      <c r="I65" s="83">
        <v>0.64434740699506876</v>
      </c>
      <c r="J65" s="83">
        <v>1.9637575320120568</v>
      </c>
      <c r="K65" s="83">
        <v>0.12901380525412079</v>
      </c>
      <c r="L65" s="83">
        <v>0.10464570392070993</v>
      </c>
      <c r="M65" s="83">
        <v>0</v>
      </c>
      <c r="N65" s="83">
        <v>2.981603723845731E-2</v>
      </c>
      <c r="O65" s="83">
        <v>3.1116898817411698E-2</v>
      </c>
      <c r="P65" s="83">
        <v>0.41679935852032451</v>
      </c>
      <c r="Q65" s="83">
        <v>0.43016970503102342</v>
      </c>
      <c r="R65" s="83">
        <v>7.3903273103218287E-2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1.823854819625333</v>
      </c>
      <c r="H69" s="83">
        <v>4.5301375186343229</v>
      </c>
      <c r="I69" s="83">
        <v>8.3070079955599336</v>
      </c>
      <c r="J69" s="83">
        <v>13.091968730444851</v>
      </c>
      <c r="K69" s="83">
        <v>14.770116666055115</v>
      </c>
      <c r="L69" s="83">
        <v>14.425589433119693</v>
      </c>
      <c r="M69" s="83">
        <v>17.931898829647306</v>
      </c>
      <c r="N69" s="83">
        <v>18.240959511106151</v>
      </c>
      <c r="O69" s="83">
        <v>27.211203303263183</v>
      </c>
      <c r="P69" s="83">
        <v>22.332767836413019</v>
      </c>
      <c r="Q69" s="83">
        <v>27.217196978285553</v>
      </c>
      <c r="R69" s="83">
        <v>23.94884282248756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1.823854819625333</v>
      </c>
      <c r="H71" s="84">
        <v>4.5301375186343229</v>
      </c>
      <c r="I71" s="84">
        <v>8.3070079955599336</v>
      </c>
      <c r="J71" s="84">
        <v>13.091968730444851</v>
      </c>
      <c r="K71" s="84">
        <v>14.770116666055115</v>
      </c>
      <c r="L71" s="84">
        <v>14.425589433119693</v>
      </c>
      <c r="M71" s="84">
        <v>17.931898829647306</v>
      </c>
      <c r="N71" s="84">
        <v>18.240959511106151</v>
      </c>
      <c r="O71" s="84">
        <v>27.211203303263183</v>
      </c>
      <c r="P71" s="84">
        <v>22.332767836413019</v>
      </c>
      <c r="Q71" s="84">
        <v>27.217196978285553</v>
      </c>
      <c r="R71" s="84">
        <v>23.94884282248756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229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135277.61910960177</v>
      </c>
      <c r="D2" s="79">
        <v>131556.28103109199</v>
      </c>
      <c r="E2" s="79">
        <v>129810.07424961033</v>
      </c>
      <c r="F2" s="79">
        <v>133729.92928237302</v>
      </c>
      <c r="G2" s="79">
        <v>143390.63623836756</v>
      </c>
      <c r="H2" s="79">
        <v>150699.49503812054</v>
      </c>
      <c r="I2" s="79">
        <v>155569.60736332138</v>
      </c>
      <c r="J2" s="79">
        <v>161055.978173927</v>
      </c>
      <c r="K2" s="79">
        <v>161013.87547962918</v>
      </c>
      <c r="L2" s="79">
        <v>148286.59264625073</v>
      </c>
      <c r="M2" s="79">
        <v>148321.79880282946</v>
      </c>
      <c r="N2" s="79">
        <v>152407.0624595221</v>
      </c>
      <c r="O2" s="79">
        <v>148534.54132257696</v>
      </c>
      <c r="P2" s="79">
        <v>147869.50412269225</v>
      </c>
      <c r="Q2" s="79">
        <v>149104.99456161412</v>
      </c>
      <c r="R2" s="79">
        <v>154463.57109795252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135277.61910960177</v>
      </c>
      <c r="D21" s="80">
        <v>131556.28103109199</v>
      </c>
      <c r="E21" s="80">
        <v>129810.07424961033</v>
      </c>
      <c r="F21" s="80">
        <v>133729.92928237302</v>
      </c>
      <c r="G21" s="80">
        <v>143390.63623836756</v>
      </c>
      <c r="H21" s="80">
        <v>150699.49503812054</v>
      </c>
      <c r="I21" s="80">
        <v>155569.60736332138</v>
      </c>
      <c r="J21" s="80">
        <v>161055.978173927</v>
      </c>
      <c r="K21" s="80">
        <v>161013.87547962918</v>
      </c>
      <c r="L21" s="80">
        <v>148286.59264625073</v>
      </c>
      <c r="M21" s="80">
        <v>148321.79880282946</v>
      </c>
      <c r="N21" s="80">
        <v>152407.0624595221</v>
      </c>
      <c r="O21" s="80">
        <v>148534.54132257696</v>
      </c>
      <c r="P21" s="80">
        <v>147869.50412269225</v>
      </c>
      <c r="Q21" s="80">
        <v>149104.99456161412</v>
      </c>
      <c r="R21" s="80">
        <v>154463.57109795252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135277.61910960177</v>
      </c>
      <c r="D30" s="3">
        <v>131556.28103109199</v>
      </c>
      <c r="E30" s="3">
        <v>129810.07424961033</v>
      </c>
      <c r="F30" s="3">
        <v>133729.92928237302</v>
      </c>
      <c r="G30" s="3">
        <v>143390.63623836756</v>
      </c>
      <c r="H30" s="3">
        <v>150699.49503812054</v>
      </c>
      <c r="I30" s="3">
        <v>155569.60736332138</v>
      </c>
      <c r="J30" s="3">
        <v>161055.978173927</v>
      </c>
      <c r="K30" s="3">
        <v>161013.87547962918</v>
      </c>
      <c r="L30" s="3">
        <v>148286.59264625073</v>
      </c>
      <c r="M30" s="3">
        <v>148321.79880282946</v>
      </c>
      <c r="N30" s="3">
        <v>152407.0624595221</v>
      </c>
      <c r="O30" s="3">
        <v>148534.54132257696</v>
      </c>
      <c r="P30" s="3">
        <v>147869.50412269225</v>
      </c>
      <c r="Q30" s="3">
        <v>149104.99456161412</v>
      </c>
      <c r="R30" s="3">
        <v>154463.57109795252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495.59992783717752</v>
      </c>
      <c r="D35" s="2">
        <v>502.98131010960003</v>
      </c>
      <c r="E35" s="2">
        <v>479.83692254400006</v>
      </c>
      <c r="F35" s="2">
        <v>439.31095941600012</v>
      </c>
      <c r="G35" s="2">
        <v>454.55996746440002</v>
      </c>
      <c r="H35" s="2">
        <v>546.98517175494271</v>
      </c>
      <c r="I35" s="2">
        <v>463.95339000872406</v>
      </c>
      <c r="J35" s="2">
        <v>454.20525846082808</v>
      </c>
      <c r="K35" s="2">
        <v>510.11193740547606</v>
      </c>
      <c r="L35" s="2">
        <v>385.33121267533204</v>
      </c>
      <c r="M35" s="2">
        <v>354.17838453570198</v>
      </c>
      <c r="N35" s="2">
        <v>332.29040655577251</v>
      </c>
      <c r="O35" s="2">
        <v>276.92777804030146</v>
      </c>
      <c r="P35" s="2">
        <v>255.43772479592027</v>
      </c>
      <c r="Q35" s="2">
        <v>240.3875225120448</v>
      </c>
      <c r="R35" s="2">
        <v>227.29774253377886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6.1676378332527602</v>
      </c>
      <c r="I36" s="1">
        <v>18.538859124323999</v>
      </c>
      <c r="J36" s="1">
        <v>12.186013036428001</v>
      </c>
      <c r="K36" s="1">
        <v>6.0930210254760002</v>
      </c>
      <c r="L36" s="1">
        <v>6.1117063789320003</v>
      </c>
      <c r="M36" s="1">
        <v>6.1728477884620352</v>
      </c>
      <c r="N36" s="1">
        <v>6.1677498153119164</v>
      </c>
      <c r="O36" s="1">
        <v>6.1676691497958922</v>
      </c>
      <c r="P36" s="1">
        <v>6.1676709434907044</v>
      </c>
      <c r="Q36" s="1">
        <v>6.167630325475252</v>
      </c>
      <c r="R36" s="1">
        <v>6.1677937104213605</v>
      </c>
    </row>
    <row r="37" spans="1:18" ht="11.25" customHeight="1" x14ac:dyDescent="0.25">
      <c r="A37" s="61" t="s">
        <v>47</v>
      </c>
      <c r="B37" s="62" t="s">
        <v>48</v>
      </c>
      <c r="C37" s="1">
        <v>495.59992783717752</v>
      </c>
      <c r="D37" s="1">
        <v>502.98131010960003</v>
      </c>
      <c r="E37" s="1">
        <v>479.83692254400006</v>
      </c>
      <c r="F37" s="1">
        <v>439.31095941600012</v>
      </c>
      <c r="G37" s="1">
        <v>454.55996746440002</v>
      </c>
      <c r="H37" s="1">
        <v>540.81753392168991</v>
      </c>
      <c r="I37" s="1">
        <v>445.41453088440005</v>
      </c>
      <c r="J37" s="1">
        <v>442.01924542440008</v>
      </c>
      <c r="K37" s="1">
        <v>504.01891638000006</v>
      </c>
      <c r="L37" s="1">
        <v>379.21950629640003</v>
      </c>
      <c r="M37" s="1">
        <v>348.00553674723994</v>
      </c>
      <c r="N37" s="1">
        <v>326.12265674046057</v>
      </c>
      <c r="O37" s="1">
        <v>270.76010889050559</v>
      </c>
      <c r="P37" s="1">
        <v>249.27005385242958</v>
      </c>
      <c r="Q37" s="1">
        <v>234.21989218656955</v>
      </c>
      <c r="R37" s="1">
        <v>221.12994882335749</v>
      </c>
    </row>
    <row r="38" spans="1:18" ht="11.25" customHeight="1" x14ac:dyDescent="0.25">
      <c r="A38" s="59" t="s">
        <v>147</v>
      </c>
      <c r="B38" s="60" t="s">
        <v>148</v>
      </c>
      <c r="C38" s="2">
        <v>134782.0191817646</v>
      </c>
      <c r="D38" s="2">
        <v>131053.2997209824</v>
      </c>
      <c r="E38" s="2">
        <v>129330.23732706634</v>
      </c>
      <c r="F38" s="2">
        <v>133290.61832295702</v>
      </c>
      <c r="G38" s="2">
        <v>142907.53463842694</v>
      </c>
      <c r="H38" s="2">
        <v>150149.32356243249</v>
      </c>
      <c r="I38" s="2">
        <v>155105.65397331267</v>
      </c>
      <c r="J38" s="2">
        <v>160598.67065178711</v>
      </c>
      <c r="K38" s="2">
        <v>160500.66118547207</v>
      </c>
      <c r="L38" s="2">
        <v>147898.15879760607</v>
      </c>
      <c r="M38" s="2">
        <v>147967.62041829375</v>
      </c>
      <c r="N38" s="2">
        <v>152074.77205296632</v>
      </c>
      <c r="O38" s="2">
        <v>148257.61354453667</v>
      </c>
      <c r="P38" s="2">
        <v>147614.06639789633</v>
      </c>
      <c r="Q38" s="2">
        <v>148864.60703910206</v>
      </c>
      <c r="R38" s="2">
        <v>154236.27335541873</v>
      </c>
    </row>
    <row r="39" spans="1:18" ht="11.25" customHeight="1" x14ac:dyDescent="0.25">
      <c r="A39" s="61" t="s">
        <v>51</v>
      </c>
      <c r="B39" s="62" t="s">
        <v>52</v>
      </c>
      <c r="C39" s="1">
        <v>361.72934897684047</v>
      </c>
      <c r="D39" s="1">
        <v>310.07090863069203</v>
      </c>
      <c r="E39" s="1">
        <v>102.65681176110002</v>
      </c>
      <c r="F39" s="1">
        <v>93.019878816048006</v>
      </c>
      <c r="G39" s="1">
        <v>140.28086026638002</v>
      </c>
      <c r="H39" s="1">
        <v>43.283848040728174</v>
      </c>
      <c r="I39" s="1">
        <v>46.359273432564002</v>
      </c>
      <c r="J39" s="1">
        <v>9.3327412003920021</v>
      </c>
      <c r="K39" s="1">
        <v>3.0103092000000005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134417.12620680314</v>
      </c>
      <c r="D40" s="1">
        <v>130740.17647923528</v>
      </c>
      <c r="E40" s="1">
        <v>129224.54558177598</v>
      </c>
      <c r="F40" s="1">
        <v>133194.58753287912</v>
      </c>
      <c r="G40" s="1">
        <v>142767.25377816055</v>
      </c>
      <c r="H40" s="1">
        <v>150106.03971439175</v>
      </c>
      <c r="I40" s="1">
        <v>155059.29469988012</v>
      </c>
      <c r="J40" s="1">
        <v>160589.33791058671</v>
      </c>
      <c r="K40" s="1">
        <v>160497.65087627206</v>
      </c>
      <c r="L40" s="1">
        <v>147898.15879760607</v>
      </c>
      <c r="M40" s="1">
        <v>147967.62041829375</v>
      </c>
      <c r="N40" s="1">
        <v>152068.73246091694</v>
      </c>
      <c r="O40" s="1">
        <v>148257.61354453667</v>
      </c>
      <c r="P40" s="1">
        <v>147614.06639789633</v>
      </c>
      <c r="Q40" s="1">
        <v>148864.60703910206</v>
      </c>
      <c r="R40" s="1">
        <v>154236.27335541873</v>
      </c>
    </row>
    <row r="41" spans="1:18" ht="11.25" customHeight="1" x14ac:dyDescent="0.25">
      <c r="A41" s="61" t="s">
        <v>49</v>
      </c>
      <c r="B41" s="62" t="s">
        <v>50</v>
      </c>
      <c r="C41" s="1">
        <v>3.1636259846254542</v>
      </c>
      <c r="D41" s="1">
        <v>3.0523331164320004</v>
      </c>
      <c r="E41" s="1">
        <v>3.0349335292560009</v>
      </c>
      <c r="F41" s="1">
        <v>3.0109112618400005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6.0395920493625379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28.54163247624</v>
      </c>
      <c r="H43" s="2">
        <v>3.1863039331212413</v>
      </c>
      <c r="I43" s="2">
        <v>0</v>
      </c>
      <c r="J43" s="2">
        <v>3.10226367906</v>
      </c>
      <c r="K43" s="2">
        <v>3.1023567516240003</v>
      </c>
      <c r="L43" s="2">
        <v>3.1026359693160002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228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22477.112553864281</v>
      </c>
      <c r="D2" s="79">
        <v>21679.687170696365</v>
      </c>
      <c r="E2" s="79">
        <v>21298.535739741157</v>
      </c>
      <c r="F2" s="79">
        <v>22110.503420925012</v>
      </c>
      <c r="G2" s="79">
        <v>22407.241849769445</v>
      </c>
      <c r="H2" s="79">
        <v>23207.347523880937</v>
      </c>
      <c r="I2" s="79">
        <v>23635.800057380849</v>
      </c>
      <c r="J2" s="79">
        <v>24131.91601027772</v>
      </c>
      <c r="K2" s="79">
        <v>23692.271232106581</v>
      </c>
      <c r="L2" s="79">
        <v>21622.214970151566</v>
      </c>
      <c r="M2" s="79">
        <v>22810.331640816086</v>
      </c>
      <c r="N2" s="79">
        <v>22068.799554549088</v>
      </c>
      <c r="O2" s="79">
        <v>20719.385344697501</v>
      </c>
      <c r="P2" s="79">
        <v>19633.698528852605</v>
      </c>
      <c r="Q2" s="79">
        <v>19690.227844387944</v>
      </c>
      <c r="R2" s="79">
        <v>20427.84954891825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22477.112553864281</v>
      </c>
      <c r="D21" s="80">
        <v>21679.687170696365</v>
      </c>
      <c r="E21" s="80">
        <v>21298.535739741157</v>
      </c>
      <c r="F21" s="80">
        <v>22110.503420925012</v>
      </c>
      <c r="G21" s="80">
        <v>22407.241849769445</v>
      </c>
      <c r="H21" s="80">
        <v>23207.347523880937</v>
      </c>
      <c r="I21" s="80">
        <v>23635.800057380849</v>
      </c>
      <c r="J21" s="80">
        <v>24131.91601027772</v>
      </c>
      <c r="K21" s="80">
        <v>23692.271232106581</v>
      </c>
      <c r="L21" s="80">
        <v>21622.214970151566</v>
      </c>
      <c r="M21" s="80">
        <v>22810.331640816086</v>
      </c>
      <c r="N21" s="80">
        <v>22068.799554549088</v>
      </c>
      <c r="O21" s="80">
        <v>20719.385344697501</v>
      </c>
      <c r="P21" s="80">
        <v>19633.698528852605</v>
      </c>
      <c r="Q21" s="80">
        <v>19690.227844387944</v>
      </c>
      <c r="R21" s="80">
        <v>20427.84954891825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22477.112553864281</v>
      </c>
      <c r="D30" s="3">
        <v>21679.687170696365</v>
      </c>
      <c r="E30" s="3">
        <v>21298.535739741157</v>
      </c>
      <c r="F30" s="3">
        <v>22110.503420925012</v>
      </c>
      <c r="G30" s="3">
        <v>22407.241849769445</v>
      </c>
      <c r="H30" s="3">
        <v>23207.347523880937</v>
      </c>
      <c r="I30" s="3">
        <v>23635.800057380849</v>
      </c>
      <c r="J30" s="3">
        <v>24131.91601027772</v>
      </c>
      <c r="K30" s="3">
        <v>23692.271232106581</v>
      </c>
      <c r="L30" s="3">
        <v>21622.214970151566</v>
      </c>
      <c r="M30" s="3">
        <v>22810.331640816086</v>
      </c>
      <c r="N30" s="3">
        <v>22068.799554549088</v>
      </c>
      <c r="O30" s="3">
        <v>20719.385344697501</v>
      </c>
      <c r="P30" s="3">
        <v>19633.698528852605</v>
      </c>
      <c r="Q30" s="3">
        <v>19690.227844387944</v>
      </c>
      <c r="R30" s="3">
        <v>20427.84954891825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79.726172947550907</v>
      </c>
      <c r="D35" s="2">
        <v>80.377404346686376</v>
      </c>
      <c r="E35" s="2">
        <v>80.45125754725872</v>
      </c>
      <c r="F35" s="2">
        <v>75.599446852941853</v>
      </c>
      <c r="G35" s="2">
        <v>68.610628273792258</v>
      </c>
      <c r="H35" s="2">
        <v>71.596172399052762</v>
      </c>
      <c r="I35" s="2">
        <v>67.167413153772429</v>
      </c>
      <c r="J35" s="2">
        <v>68.404403420581431</v>
      </c>
      <c r="K35" s="2">
        <v>68.533439297326311</v>
      </c>
      <c r="L35" s="2">
        <v>65.424865700985421</v>
      </c>
      <c r="M35" s="2">
        <v>62.665189251998626</v>
      </c>
      <c r="N35" s="2">
        <v>50.680197100908757</v>
      </c>
      <c r="O35" s="2">
        <v>40.896127586747767</v>
      </c>
      <c r="P35" s="2">
        <v>36.195732807268712</v>
      </c>
      <c r="Q35" s="2">
        <v>31.119309638276182</v>
      </c>
      <c r="R35" s="2">
        <v>30.349752473952623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0.10630411648533392</v>
      </c>
      <c r="I36" s="1">
        <v>0.42344677031037631</v>
      </c>
      <c r="J36" s="1">
        <v>0.62577529634469786</v>
      </c>
      <c r="K36" s="1">
        <v>9.0578424160702137E-2</v>
      </c>
      <c r="L36" s="1">
        <v>0.11072036820445083</v>
      </c>
      <c r="M36" s="1">
        <v>7.522380732077498E-2</v>
      </c>
      <c r="N36" s="1">
        <v>2.422245789401941E-2</v>
      </c>
      <c r="O36" s="1">
        <v>1.4192276211434597E-2</v>
      </c>
      <c r="P36" s="1">
        <v>1.475767975724381E-2</v>
      </c>
      <c r="Q36" s="1">
        <v>1.1966413818846106E-2</v>
      </c>
      <c r="R36" s="1">
        <v>1.1325227127777206E-2</v>
      </c>
    </row>
    <row r="37" spans="1:18" ht="11.25" customHeight="1" x14ac:dyDescent="0.25">
      <c r="A37" s="61" t="s">
        <v>47</v>
      </c>
      <c r="B37" s="62" t="s">
        <v>48</v>
      </c>
      <c r="C37" s="1">
        <v>79.726172947550907</v>
      </c>
      <c r="D37" s="1">
        <v>80.377404346686376</v>
      </c>
      <c r="E37" s="1">
        <v>80.45125754725872</v>
      </c>
      <c r="F37" s="1">
        <v>75.599446852941853</v>
      </c>
      <c r="G37" s="1">
        <v>68.610628273792258</v>
      </c>
      <c r="H37" s="1">
        <v>71.489868282567429</v>
      </c>
      <c r="I37" s="1">
        <v>66.743966383462052</v>
      </c>
      <c r="J37" s="1">
        <v>67.778628124236732</v>
      </c>
      <c r="K37" s="1">
        <v>68.442860873165614</v>
      </c>
      <c r="L37" s="1">
        <v>65.314145332780967</v>
      </c>
      <c r="M37" s="1">
        <v>62.589965444677851</v>
      </c>
      <c r="N37" s="1">
        <v>50.655974643014737</v>
      </c>
      <c r="O37" s="1">
        <v>40.881935310536335</v>
      </c>
      <c r="P37" s="1">
        <v>36.180975127511466</v>
      </c>
      <c r="Q37" s="1">
        <v>31.107343224457335</v>
      </c>
      <c r="R37" s="1">
        <v>30.338427246824846</v>
      </c>
    </row>
    <row r="38" spans="1:18" ht="11.25" customHeight="1" x14ac:dyDescent="0.25">
      <c r="A38" s="59" t="s">
        <v>147</v>
      </c>
      <c r="B38" s="60" t="s">
        <v>148</v>
      </c>
      <c r="C38" s="2">
        <v>22397.386380916731</v>
      </c>
      <c r="D38" s="2">
        <v>21599.309766349677</v>
      </c>
      <c r="E38" s="2">
        <v>21218.084482193899</v>
      </c>
      <c r="F38" s="2">
        <v>22034.903974072069</v>
      </c>
      <c r="G38" s="2">
        <v>22336.217663832642</v>
      </c>
      <c r="H38" s="2">
        <v>23135.406756054963</v>
      </c>
      <c r="I38" s="2">
        <v>23568.632644227077</v>
      </c>
      <c r="J38" s="2">
        <v>24063.24626213286</v>
      </c>
      <c r="K38" s="2">
        <v>23623.457918944674</v>
      </c>
      <c r="L38" s="2">
        <v>21556.438587460812</v>
      </c>
      <c r="M38" s="2">
        <v>22747.666451564088</v>
      </c>
      <c r="N38" s="2">
        <v>22018.11935744818</v>
      </c>
      <c r="O38" s="2">
        <v>20678.489217110753</v>
      </c>
      <c r="P38" s="2">
        <v>19597.502796045337</v>
      </c>
      <c r="Q38" s="2">
        <v>19659.108534749666</v>
      </c>
      <c r="R38" s="2">
        <v>20397.499796444295</v>
      </c>
    </row>
    <row r="39" spans="1:18" ht="11.25" customHeight="1" x14ac:dyDescent="0.25">
      <c r="A39" s="61" t="s">
        <v>51</v>
      </c>
      <c r="B39" s="62" t="s">
        <v>52</v>
      </c>
      <c r="C39" s="1">
        <v>127.84826850176638</v>
      </c>
      <c r="D39" s="1">
        <v>78.012584012167125</v>
      </c>
      <c r="E39" s="1">
        <v>6.4838778691853598</v>
      </c>
      <c r="F39" s="1">
        <v>7.2135770584364574</v>
      </c>
      <c r="G39" s="1">
        <v>8.7084656519704744</v>
      </c>
      <c r="H39" s="1">
        <v>5.6226445341270619</v>
      </c>
      <c r="I39" s="1">
        <v>5.8035611829958924</v>
      </c>
      <c r="J39" s="1">
        <v>1.2567212718450642</v>
      </c>
      <c r="K39" s="1">
        <v>0.38482499603708287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22269.334136855949</v>
      </c>
      <c r="D40" s="1">
        <v>21521.101263239529</v>
      </c>
      <c r="E40" s="1">
        <v>21211.409786614378</v>
      </c>
      <c r="F40" s="1">
        <v>22027.506698018835</v>
      </c>
      <c r="G40" s="1">
        <v>22327.509198180673</v>
      </c>
      <c r="H40" s="1">
        <v>23129.784111520836</v>
      </c>
      <c r="I40" s="1">
        <v>23562.829083044082</v>
      </c>
      <c r="J40" s="1">
        <v>24061.989540861014</v>
      </c>
      <c r="K40" s="1">
        <v>23623.073093948638</v>
      </c>
      <c r="L40" s="1">
        <v>21556.438587460812</v>
      </c>
      <c r="M40" s="1">
        <v>22747.666451564088</v>
      </c>
      <c r="N40" s="1">
        <v>22018.11935744818</v>
      </c>
      <c r="O40" s="1">
        <v>20678.489217110753</v>
      </c>
      <c r="P40" s="1">
        <v>19597.502796045337</v>
      </c>
      <c r="Q40" s="1">
        <v>19659.108534749666</v>
      </c>
      <c r="R40" s="1">
        <v>20397.499796444295</v>
      </c>
    </row>
    <row r="41" spans="1:18" ht="11.25" customHeight="1" x14ac:dyDescent="0.25">
      <c r="A41" s="61" t="s">
        <v>49</v>
      </c>
      <c r="B41" s="62" t="s">
        <v>50</v>
      </c>
      <c r="C41" s="1">
        <v>0.20397555901626382</v>
      </c>
      <c r="D41" s="1">
        <v>0.19591909798247534</v>
      </c>
      <c r="E41" s="1">
        <v>0.19081771033411454</v>
      </c>
      <c r="F41" s="1">
        <v>0.18369899479890056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2.4135576630103146</v>
      </c>
      <c r="H43" s="2">
        <v>0.34459542692129014</v>
      </c>
      <c r="I43" s="2">
        <v>0</v>
      </c>
      <c r="J43" s="2">
        <v>0.26534472428197153</v>
      </c>
      <c r="K43" s="2">
        <v>0.27987386458023578</v>
      </c>
      <c r="L43" s="2">
        <v>0.35151698977046286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227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49610.249029818806</v>
      </c>
      <c r="D2" s="79">
        <v>51254.382771256249</v>
      </c>
      <c r="E2" s="79">
        <v>50216.787423178124</v>
      </c>
      <c r="F2" s="79">
        <v>52464.055484135424</v>
      </c>
      <c r="G2" s="79">
        <v>54997.609013894107</v>
      </c>
      <c r="H2" s="79">
        <v>57392.520963782757</v>
      </c>
      <c r="I2" s="79">
        <v>58987.771771680804</v>
      </c>
      <c r="J2" s="79">
        <v>60682.302390746096</v>
      </c>
      <c r="K2" s="79">
        <v>59066.873148071405</v>
      </c>
      <c r="L2" s="79">
        <v>53482.323234130337</v>
      </c>
      <c r="M2" s="79">
        <v>53529.429754846897</v>
      </c>
      <c r="N2" s="79">
        <v>57698.474888113516</v>
      </c>
      <c r="O2" s="79">
        <v>56129.206740135443</v>
      </c>
      <c r="P2" s="79">
        <v>55742.142349813977</v>
      </c>
      <c r="Q2" s="79">
        <v>56435.067480697144</v>
      </c>
      <c r="R2" s="79">
        <v>58789.080965697387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49610.249029818806</v>
      </c>
      <c r="D21" s="80">
        <v>51254.382771256249</v>
      </c>
      <c r="E21" s="80">
        <v>50216.787423178124</v>
      </c>
      <c r="F21" s="80">
        <v>52464.055484135424</v>
      </c>
      <c r="G21" s="80">
        <v>54997.609013894107</v>
      </c>
      <c r="H21" s="80">
        <v>57392.520963782757</v>
      </c>
      <c r="I21" s="80">
        <v>58987.771771680804</v>
      </c>
      <c r="J21" s="80">
        <v>60682.302390746096</v>
      </c>
      <c r="K21" s="80">
        <v>59066.873148071405</v>
      </c>
      <c r="L21" s="80">
        <v>53482.323234130337</v>
      </c>
      <c r="M21" s="80">
        <v>53529.429754846897</v>
      </c>
      <c r="N21" s="80">
        <v>57698.474888113516</v>
      </c>
      <c r="O21" s="80">
        <v>56129.206740135443</v>
      </c>
      <c r="P21" s="80">
        <v>55742.142349813977</v>
      </c>
      <c r="Q21" s="80">
        <v>56435.067480697144</v>
      </c>
      <c r="R21" s="80">
        <v>58789.080965697387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49610.249029818806</v>
      </c>
      <c r="D30" s="3">
        <v>51254.382771256249</v>
      </c>
      <c r="E30" s="3">
        <v>50216.787423178124</v>
      </c>
      <c r="F30" s="3">
        <v>52464.055484135424</v>
      </c>
      <c r="G30" s="3">
        <v>54997.609013894107</v>
      </c>
      <c r="H30" s="3">
        <v>57392.520963782757</v>
      </c>
      <c r="I30" s="3">
        <v>58987.771771680804</v>
      </c>
      <c r="J30" s="3">
        <v>60682.302390746096</v>
      </c>
      <c r="K30" s="3">
        <v>59066.873148071405</v>
      </c>
      <c r="L30" s="3">
        <v>53482.323234130337</v>
      </c>
      <c r="M30" s="3">
        <v>53529.429754846897</v>
      </c>
      <c r="N30" s="3">
        <v>57698.474888113516</v>
      </c>
      <c r="O30" s="3">
        <v>56129.206740135443</v>
      </c>
      <c r="P30" s="3">
        <v>55742.142349813977</v>
      </c>
      <c r="Q30" s="3">
        <v>56435.067480697144</v>
      </c>
      <c r="R30" s="3">
        <v>58789.080965697387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183.72772893054076</v>
      </c>
      <c r="D35" s="2">
        <v>197.98247213334957</v>
      </c>
      <c r="E35" s="2">
        <v>188.38170227098047</v>
      </c>
      <c r="F35" s="2">
        <v>176.78230670389746</v>
      </c>
      <c r="G35" s="2">
        <v>185.89326937160411</v>
      </c>
      <c r="H35" s="2">
        <v>252.94685295531926</v>
      </c>
      <c r="I35" s="2">
        <v>191.65407944924837</v>
      </c>
      <c r="J35" s="2">
        <v>199.00757030106524</v>
      </c>
      <c r="K35" s="2">
        <v>246.58042142395539</v>
      </c>
      <c r="L35" s="2">
        <v>144.80485638000542</v>
      </c>
      <c r="M35" s="2">
        <v>134.17536062951496</v>
      </c>
      <c r="N35" s="2">
        <v>128.71057596545265</v>
      </c>
      <c r="O35" s="2">
        <v>104.84453006449374</v>
      </c>
      <c r="P35" s="2">
        <v>97.747549282766826</v>
      </c>
      <c r="Q35" s="2">
        <v>92.689073064276073</v>
      </c>
      <c r="R35" s="2">
        <v>87.471128451713838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4.550258094132376</v>
      </c>
      <c r="I36" s="1">
        <v>13.587481425796941</v>
      </c>
      <c r="J36" s="1">
        <v>8.9863845184894693</v>
      </c>
      <c r="K36" s="1">
        <v>4.5262544838845402</v>
      </c>
      <c r="L36" s="1">
        <v>5.0915357166024648</v>
      </c>
      <c r="M36" s="1">
        <v>4.600154214901492</v>
      </c>
      <c r="N36" s="1">
        <v>4.6295740443826308</v>
      </c>
      <c r="O36" s="1">
        <v>4.5774288876087557</v>
      </c>
      <c r="P36" s="1">
        <v>4.4926832186197707</v>
      </c>
      <c r="Q36" s="1">
        <v>4.385251401755931</v>
      </c>
      <c r="R36" s="1">
        <v>4.2766765573939542</v>
      </c>
    </row>
    <row r="37" spans="1:18" ht="11.25" customHeight="1" x14ac:dyDescent="0.25">
      <c r="A37" s="61" t="s">
        <v>47</v>
      </c>
      <c r="B37" s="62" t="s">
        <v>48</v>
      </c>
      <c r="C37" s="1">
        <v>183.72772893054076</v>
      </c>
      <c r="D37" s="1">
        <v>197.98247213334957</v>
      </c>
      <c r="E37" s="1">
        <v>188.38170227098047</v>
      </c>
      <c r="F37" s="1">
        <v>176.78230670389746</v>
      </c>
      <c r="G37" s="1">
        <v>185.89326937160411</v>
      </c>
      <c r="H37" s="1">
        <v>248.39659486118688</v>
      </c>
      <c r="I37" s="1">
        <v>178.06659802345143</v>
      </c>
      <c r="J37" s="1">
        <v>190.02118578257577</v>
      </c>
      <c r="K37" s="1">
        <v>242.05416694007084</v>
      </c>
      <c r="L37" s="1">
        <v>139.71332066340295</v>
      </c>
      <c r="M37" s="1">
        <v>129.57520641461346</v>
      </c>
      <c r="N37" s="1">
        <v>124.08100192107003</v>
      </c>
      <c r="O37" s="1">
        <v>100.26710117688498</v>
      </c>
      <c r="P37" s="1">
        <v>93.254866064147052</v>
      </c>
      <c r="Q37" s="1">
        <v>88.303821662520136</v>
      </c>
      <c r="R37" s="1">
        <v>83.194451894319883</v>
      </c>
    </row>
    <row r="38" spans="1:18" ht="11.25" customHeight="1" x14ac:dyDescent="0.25">
      <c r="A38" s="59" t="s">
        <v>147</v>
      </c>
      <c r="B38" s="60" t="s">
        <v>148</v>
      </c>
      <c r="C38" s="2">
        <v>49426.521300888264</v>
      </c>
      <c r="D38" s="2">
        <v>51056.400299122899</v>
      </c>
      <c r="E38" s="2">
        <v>50028.405720907147</v>
      </c>
      <c r="F38" s="2">
        <v>52287.273177431525</v>
      </c>
      <c r="G38" s="2">
        <v>54791.33478026987</v>
      </c>
      <c r="H38" s="2">
        <v>57137.176980227749</v>
      </c>
      <c r="I38" s="2">
        <v>58796.117692231557</v>
      </c>
      <c r="J38" s="2">
        <v>60480.993865985212</v>
      </c>
      <c r="K38" s="2">
        <v>58818.031204731989</v>
      </c>
      <c r="L38" s="2">
        <v>53335.270457059734</v>
      </c>
      <c r="M38" s="2">
        <v>53395.25439421738</v>
      </c>
      <c r="N38" s="2">
        <v>57569.764312148065</v>
      </c>
      <c r="O38" s="2">
        <v>56024.362210070947</v>
      </c>
      <c r="P38" s="2">
        <v>55644.394800531212</v>
      </c>
      <c r="Q38" s="2">
        <v>56342.378407632867</v>
      </c>
      <c r="R38" s="2">
        <v>58701.609837245676</v>
      </c>
    </row>
    <row r="39" spans="1:18" ht="11.25" customHeight="1" x14ac:dyDescent="0.25">
      <c r="A39" s="61" t="s">
        <v>51</v>
      </c>
      <c r="B39" s="62" t="s">
        <v>52</v>
      </c>
      <c r="C39" s="1">
        <v>162.89810916625277</v>
      </c>
      <c r="D39" s="1">
        <v>171.19441149924421</v>
      </c>
      <c r="E39" s="1">
        <v>77.672637810610297</v>
      </c>
      <c r="F39" s="1">
        <v>70.650846427703698</v>
      </c>
      <c r="G39" s="1">
        <v>109.02743697587722</v>
      </c>
      <c r="H39" s="1">
        <v>30.81141432874465</v>
      </c>
      <c r="I39" s="1">
        <v>31.720432858721193</v>
      </c>
      <c r="J39" s="1">
        <v>6.1486671189900521</v>
      </c>
      <c r="K39" s="1">
        <v>1.9515633098776046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49262.188990763592</v>
      </c>
      <c r="D40" s="1">
        <v>50883.664686219199</v>
      </c>
      <c r="E40" s="1">
        <v>49949.202556327946</v>
      </c>
      <c r="F40" s="1">
        <v>52215.009342898338</v>
      </c>
      <c r="G40" s="1">
        <v>54682.307343293993</v>
      </c>
      <c r="H40" s="1">
        <v>57106.365565899003</v>
      </c>
      <c r="I40" s="1">
        <v>58764.397259372839</v>
      </c>
      <c r="J40" s="1">
        <v>60474.84519886622</v>
      </c>
      <c r="K40" s="1">
        <v>58816.079641422111</v>
      </c>
      <c r="L40" s="1">
        <v>53335.270457059734</v>
      </c>
      <c r="M40" s="1">
        <v>53395.25439421738</v>
      </c>
      <c r="N40" s="1">
        <v>57565.525824653138</v>
      </c>
      <c r="O40" s="1">
        <v>56024.362210070947</v>
      </c>
      <c r="P40" s="1">
        <v>55644.394800531212</v>
      </c>
      <c r="Q40" s="1">
        <v>56342.378407632867</v>
      </c>
      <c r="R40" s="1">
        <v>58701.609837245676</v>
      </c>
    </row>
    <row r="41" spans="1:18" ht="11.25" customHeight="1" x14ac:dyDescent="0.25">
      <c r="A41" s="61" t="s">
        <v>49</v>
      </c>
      <c r="B41" s="62" t="s">
        <v>50</v>
      </c>
      <c r="C41" s="1">
        <v>1.4342009584173645</v>
      </c>
      <c r="D41" s="1">
        <v>1.5412014044561391</v>
      </c>
      <c r="E41" s="1">
        <v>1.5305267685874002</v>
      </c>
      <c r="F41" s="1">
        <v>1.6129881054833848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4.2384874949304567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20.380964252632115</v>
      </c>
      <c r="H43" s="2">
        <v>2.3971305996907453</v>
      </c>
      <c r="I43" s="2">
        <v>0</v>
      </c>
      <c r="J43" s="2">
        <v>2.3009544598155918</v>
      </c>
      <c r="K43" s="2">
        <v>2.2615219154577928</v>
      </c>
      <c r="L43" s="2">
        <v>2.2479206905993832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226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55662.886749224381</v>
      </c>
      <c r="D2" s="79">
        <v>50854.525875838313</v>
      </c>
      <c r="E2" s="79">
        <v>50440.315154559969</v>
      </c>
      <c r="F2" s="79">
        <v>50945.300038155656</v>
      </c>
      <c r="G2" s="79">
        <v>57278.566925045838</v>
      </c>
      <c r="H2" s="79">
        <v>61219.822896289916</v>
      </c>
      <c r="I2" s="79">
        <v>63547.73071424388</v>
      </c>
      <c r="J2" s="79">
        <v>66231.704765612754</v>
      </c>
      <c r="K2" s="79">
        <v>67914.410236248281</v>
      </c>
      <c r="L2" s="79">
        <v>63922.142537756059</v>
      </c>
      <c r="M2" s="79">
        <v>61813.409705327897</v>
      </c>
      <c r="N2" s="79">
        <v>62275.264068787401</v>
      </c>
      <c r="O2" s="79">
        <v>61483.547593360199</v>
      </c>
      <c r="P2" s="79">
        <v>62160.047960670345</v>
      </c>
      <c r="Q2" s="79">
        <v>62853.138417426489</v>
      </c>
      <c r="R2" s="79">
        <v>64629.477411680644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55662.886749224381</v>
      </c>
      <c r="D21" s="80">
        <v>50854.525875838313</v>
      </c>
      <c r="E21" s="80">
        <v>50440.315154559969</v>
      </c>
      <c r="F21" s="80">
        <v>50945.300038155656</v>
      </c>
      <c r="G21" s="80">
        <v>57278.566925045838</v>
      </c>
      <c r="H21" s="80">
        <v>61219.822896289916</v>
      </c>
      <c r="I21" s="80">
        <v>63547.73071424388</v>
      </c>
      <c r="J21" s="80">
        <v>66231.704765612754</v>
      </c>
      <c r="K21" s="80">
        <v>67914.410236248281</v>
      </c>
      <c r="L21" s="80">
        <v>63922.142537756059</v>
      </c>
      <c r="M21" s="80">
        <v>61813.409705327897</v>
      </c>
      <c r="N21" s="80">
        <v>62275.264068787401</v>
      </c>
      <c r="O21" s="80">
        <v>61483.547593360199</v>
      </c>
      <c r="P21" s="80">
        <v>62160.047960670345</v>
      </c>
      <c r="Q21" s="80">
        <v>62853.138417426489</v>
      </c>
      <c r="R21" s="80">
        <v>64629.477411680644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55662.886749224381</v>
      </c>
      <c r="D30" s="3">
        <v>50854.525875838313</v>
      </c>
      <c r="E30" s="3">
        <v>50440.315154559969</v>
      </c>
      <c r="F30" s="3">
        <v>50945.300038155656</v>
      </c>
      <c r="G30" s="3">
        <v>57278.566925045838</v>
      </c>
      <c r="H30" s="3">
        <v>61219.822896289916</v>
      </c>
      <c r="I30" s="3">
        <v>63547.73071424388</v>
      </c>
      <c r="J30" s="3">
        <v>66231.704765612754</v>
      </c>
      <c r="K30" s="3">
        <v>67914.410236248281</v>
      </c>
      <c r="L30" s="3">
        <v>63922.142537756059</v>
      </c>
      <c r="M30" s="3">
        <v>61813.409705327897</v>
      </c>
      <c r="N30" s="3">
        <v>62275.264068787401</v>
      </c>
      <c r="O30" s="3">
        <v>61483.547593360199</v>
      </c>
      <c r="P30" s="3">
        <v>62160.047960670345</v>
      </c>
      <c r="Q30" s="3">
        <v>62853.138417426489</v>
      </c>
      <c r="R30" s="3">
        <v>64629.477411680644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208.08245907541385</v>
      </c>
      <c r="D35" s="2">
        <v>199.11927829237635</v>
      </c>
      <c r="E35" s="2">
        <v>187.18105909516566</v>
      </c>
      <c r="F35" s="2">
        <v>166.19374629418979</v>
      </c>
      <c r="G35" s="2">
        <v>179.47209446118819</v>
      </c>
      <c r="H35" s="2">
        <v>200.60787703679955</v>
      </c>
      <c r="I35" s="2">
        <v>184.38872452562165</v>
      </c>
      <c r="J35" s="2">
        <v>166.88764854870817</v>
      </c>
      <c r="K35" s="2">
        <v>175.26971670850406</v>
      </c>
      <c r="L35" s="2">
        <v>157.29880518840937</v>
      </c>
      <c r="M35" s="2">
        <v>140.62844156934506</v>
      </c>
      <c r="N35" s="2">
        <v>135.3527412151289</v>
      </c>
      <c r="O35" s="2">
        <v>115.79204745327486</v>
      </c>
      <c r="P35" s="2">
        <v>107.08671167486929</v>
      </c>
      <c r="Q35" s="2">
        <v>103.21851914063816</v>
      </c>
      <c r="R35" s="2">
        <v>96.102089127664897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1.3762220474611833</v>
      </c>
      <c r="I36" s="1">
        <v>4.1020936599250897</v>
      </c>
      <c r="J36" s="1">
        <v>2.3366700734525088</v>
      </c>
      <c r="K36" s="1">
        <v>1.3578459880370768</v>
      </c>
      <c r="L36" s="1">
        <v>0.77922461552517353</v>
      </c>
      <c r="M36" s="1">
        <v>1.358729301589314</v>
      </c>
      <c r="N36" s="1">
        <v>1.3849821155960502</v>
      </c>
      <c r="O36" s="1">
        <v>1.4314666127575824</v>
      </c>
      <c r="P36" s="1">
        <v>1.5125839770926695</v>
      </c>
      <c r="Q36" s="1">
        <v>1.6212327221149589</v>
      </c>
      <c r="R36" s="1">
        <v>1.7243193775604255</v>
      </c>
    </row>
    <row r="37" spans="1:18" ht="11.25" customHeight="1" x14ac:dyDescent="0.25">
      <c r="A37" s="61" t="s">
        <v>47</v>
      </c>
      <c r="B37" s="62" t="s">
        <v>48</v>
      </c>
      <c r="C37" s="1">
        <v>208.08245907541385</v>
      </c>
      <c r="D37" s="1">
        <v>199.11927829237635</v>
      </c>
      <c r="E37" s="1">
        <v>187.18105909516566</v>
      </c>
      <c r="F37" s="1">
        <v>166.19374629418979</v>
      </c>
      <c r="G37" s="1">
        <v>179.47209446118819</v>
      </c>
      <c r="H37" s="1">
        <v>199.23165498933838</v>
      </c>
      <c r="I37" s="1">
        <v>180.28663086569657</v>
      </c>
      <c r="J37" s="1">
        <v>164.55097847525568</v>
      </c>
      <c r="K37" s="1">
        <v>173.91187072046699</v>
      </c>
      <c r="L37" s="1">
        <v>156.51958057288419</v>
      </c>
      <c r="M37" s="1">
        <v>139.26971226775575</v>
      </c>
      <c r="N37" s="1">
        <v>133.96775909953286</v>
      </c>
      <c r="O37" s="1">
        <v>114.36058084051727</v>
      </c>
      <c r="P37" s="1">
        <v>105.57412769777662</v>
      </c>
      <c r="Q37" s="1">
        <v>101.59728641852321</v>
      </c>
      <c r="R37" s="1">
        <v>94.377769750104477</v>
      </c>
    </row>
    <row r="38" spans="1:18" ht="11.25" customHeight="1" x14ac:dyDescent="0.25">
      <c r="A38" s="59" t="s">
        <v>147</v>
      </c>
      <c r="B38" s="60" t="s">
        <v>148</v>
      </c>
      <c r="C38" s="2">
        <v>55454.804290148968</v>
      </c>
      <c r="D38" s="2">
        <v>50655.406597545938</v>
      </c>
      <c r="E38" s="2">
        <v>50253.134095464804</v>
      </c>
      <c r="F38" s="2">
        <v>50779.106291861463</v>
      </c>
      <c r="G38" s="2">
        <v>57093.913305930626</v>
      </c>
      <c r="H38" s="2">
        <v>61018.833567566246</v>
      </c>
      <c r="I38" s="2">
        <v>63363.341989718261</v>
      </c>
      <c r="J38" s="2">
        <v>66064.337253115838</v>
      </c>
      <c r="K38" s="2">
        <v>67738.623604181266</v>
      </c>
      <c r="L38" s="2">
        <v>63764.381107958747</v>
      </c>
      <c r="M38" s="2">
        <v>61672.781263758552</v>
      </c>
      <c r="N38" s="2">
        <v>62139.91132757227</v>
      </c>
      <c r="O38" s="2">
        <v>61367.755545906926</v>
      </c>
      <c r="P38" s="2">
        <v>62052.961248995474</v>
      </c>
      <c r="Q38" s="2">
        <v>62749.919898285851</v>
      </c>
      <c r="R38" s="2">
        <v>64533.37532255298</v>
      </c>
    </row>
    <row r="39" spans="1:18" ht="11.25" customHeight="1" x14ac:dyDescent="0.25">
      <c r="A39" s="61" t="s">
        <v>51</v>
      </c>
      <c r="B39" s="62" t="s">
        <v>52</v>
      </c>
      <c r="C39" s="1">
        <v>63.933153462134179</v>
      </c>
      <c r="D39" s="1">
        <v>52.088687318237874</v>
      </c>
      <c r="E39" s="1">
        <v>14.687125104307722</v>
      </c>
      <c r="F39" s="1">
        <v>12.796225553074295</v>
      </c>
      <c r="G39" s="1">
        <v>19.540166016236828</v>
      </c>
      <c r="H39" s="1">
        <v>6.1418257872477149</v>
      </c>
      <c r="I39" s="1">
        <v>8.0507814760028218</v>
      </c>
      <c r="J39" s="1">
        <v>1.7830149818008398</v>
      </c>
      <c r="K39" s="1">
        <v>0.62696069745441996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55389.377195993191</v>
      </c>
      <c r="D40" s="1">
        <v>50602.035206918459</v>
      </c>
      <c r="E40" s="1">
        <v>50237.165693170042</v>
      </c>
      <c r="F40" s="1">
        <v>50765.118458474324</v>
      </c>
      <c r="G40" s="1">
        <v>57074.373139914387</v>
      </c>
      <c r="H40" s="1">
        <v>61012.691741778995</v>
      </c>
      <c r="I40" s="1">
        <v>63355.291208242255</v>
      </c>
      <c r="J40" s="1">
        <v>66062.554238134035</v>
      </c>
      <c r="K40" s="1">
        <v>67737.996643483813</v>
      </c>
      <c r="L40" s="1">
        <v>63764.381107958747</v>
      </c>
      <c r="M40" s="1">
        <v>61672.781263758552</v>
      </c>
      <c r="N40" s="1">
        <v>62138.27486133558</v>
      </c>
      <c r="O40" s="1">
        <v>61367.755545906926</v>
      </c>
      <c r="P40" s="1">
        <v>62052.961248995474</v>
      </c>
      <c r="Q40" s="1">
        <v>62749.919898285851</v>
      </c>
      <c r="R40" s="1">
        <v>64533.37532255298</v>
      </c>
    </row>
    <row r="41" spans="1:18" ht="11.25" customHeight="1" x14ac:dyDescent="0.25">
      <c r="A41" s="61" t="s">
        <v>49</v>
      </c>
      <c r="B41" s="62" t="s">
        <v>50</v>
      </c>
      <c r="C41" s="1">
        <v>1.4939406936442812</v>
      </c>
      <c r="D41" s="1">
        <v>1.2827033092423947</v>
      </c>
      <c r="E41" s="1">
        <v>1.2812771904574103</v>
      </c>
      <c r="F41" s="1">
        <v>1.1916078340617389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1.636466236690828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5.1815246540219864</v>
      </c>
      <c r="H43" s="2">
        <v>0.38145168687522657</v>
      </c>
      <c r="I43" s="2">
        <v>0</v>
      </c>
      <c r="J43" s="2">
        <v>0.47986394820056161</v>
      </c>
      <c r="K43" s="2">
        <v>0.51691535852000503</v>
      </c>
      <c r="L43" s="2">
        <v>0.46262460890224599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225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1976.0854924444607</v>
      </c>
      <c r="D2" s="79">
        <v>1936.8641620259671</v>
      </c>
      <c r="E2" s="79">
        <v>1870.1336502300519</v>
      </c>
      <c r="F2" s="79">
        <v>1902.9548593156699</v>
      </c>
      <c r="G2" s="79">
        <v>1934.7120257583745</v>
      </c>
      <c r="H2" s="79">
        <v>1961.6922617606799</v>
      </c>
      <c r="I2" s="79">
        <v>2091.7916559524692</v>
      </c>
      <c r="J2" s="79">
        <v>2178.3963856801802</v>
      </c>
      <c r="K2" s="79">
        <v>2195.8015545358994</v>
      </c>
      <c r="L2" s="79">
        <v>2010.6281305715406</v>
      </c>
      <c r="M2" s="79">
        <v>1972.7428665141178</v>
      </c>
      <c r="N2" s="79">
        <v>1893.3780390513934</v>
      </c>
      <c r="O2" s="79">
        <v>1871.1557147622207</v>
      </c>
      <c r="P2" s="79">
        <v>1792.962210534969</v>
      </c>
      <c r="Q2" s="79">
        <v>1766.2686527427456</v>
      </c>
      <c r="R2" s="79">
        <v>1803.9846816858353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1976.0854924444607</v>
      </c>
      <c r="D21" s="80">
        <v>1936.8641620259671</v>
      </c>
      <c r="E21" s="80">
        <v>1870.1336502300519</v>
      </c>
      <c r="F21" s="80">
        <v>1902.9548593156699</v>
      </c>
      <c r="G21" s="80">
        <v>1934.7120257583745</v>
      </c>
      <c r="H21" s="80">
        <v>1961.6922617606799</v>
      </c>
      <c r="I21" s="80">
        <v>2091.7916559524692</v>
      </c>
      <c r="J21" s="80">
        <v>2178.3963856801802</v>
      </c>
      <c r="K21" s="80">
        <v>2195.8015545358994</v>
      </c>
      <c r="L21" s="80">
        <v>2010.6281305715406</v>
      </c>
      <c r="M21" s="80">
        <v>1972.7428665141178</v>
      </c>
      <c r="N21" s="80">
        <v>1893.3780390513934</v>
      </c>
      <c r="O21" s="80">
        <v>1871.1557147622207</v>
      </c>
      <c r="P21" s="80">
        <v>1792.962210534969</v>
      </c>
      <c r="Q21" s="80">
        <v>1766.2686527427456</v>
      </c>
      <c r="R21" s="80">
        <v>1803.9846816858353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1976.0854924444607</v>
      </c>
      <c r="D30" s="3">
        <v>1936.8641620259671</v>
      </c>
      <c r="E30" s="3">
        <v>1870.1336502300519</v>
      </c>
      <c r="F30" s="3">
        <v>1902.9548593156699</v>
      </c>
      <c r="G30" s="3">
        <v>1934.7120257583745</v>
      </c>
      <c r="H30" s="3">
        <v>1961.6922617606799</v>
      </c>
      <c r="I30" s="3">
        <v>2091.7916559524692</v>
      </c>
      <c r="J30" s="3">
        <v>2178.3963856801802</v>
      </c>
      <c r="K30" s="3">
        <v>2195.8015545358994</v>
      </c>
      <c r="L30" s="3">
        <v>2010.6281305715406</v>
      </c>
      <c r="M30" s="3">
        <v>1972.7428665141178</v>
      </c>
      <c r="N30" s="3">
        <v>1893.3780390513934</v>
      </c>
      <c r="O30" s="3">
        <v>1871.1557147622207</v>
      </c>
      <c r="P30" s="3">
        <v>1792.962210534969</v>
      </c>
      <c r="Q30" s="3">
        <v>1766.2686527427456</v>
      </c>
      <c r="R30" s="3">
        <v>1803.9846816858353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7.39604545734284</v>
      </c>
      <c r="D35" s="2">
        <v>7.1573070649478403</v>
      </c>
      <c r="E35" s="2">
        <v>6.6484994846708636</v>
      </c>
      <c r="F35" s="2">
        <v>5.7960967226887643</v>
      </c>
      <c r="G35" s="2">
        <v>5.6940007001881723</v>
      </c>
      <c r="H35" s="2">
        <v>6.5831254989601282</v>
      </c>
      <c r="I35" s="2">
        <v>5.8450791243022078</v>
      </c>
      <c r="J35" s="2">
        <v>6.375507184811398</v>
      </c>
      <c r="K35" s="2">
        <v>6.710966364774281</v>
      </c>
      <c r="L35" s="2">
        <v>5.2895336144499643</v>
      </c>
      <c r="M35" s="2">
        <v>4.2512491515568485</v>
      </c>
      <c r="N35" s="2">
        <v>4.2001423826185391</v>
      </c>
      <c r="O35" s="2">
        <v>3.6194915708701756</v>
      </c>
      <c r="P35" s="2">
        <v>3.3595932809713989</v>
      </c>
      <c r="Q35" s="2">
        <v>3.0397282367706522</v>
      </c>
      <c r="R35" s="2">
        <v>3.0815502526253735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7.0897754969604168E-2</v>
      </c>
      <c r="I36" s="1">
        <v>0.22419709291767506</v>
      </c>
      <c r="J36" s="1">
        <v>0.16291403314094804</v>
      </c>
      <c r="K36" s="1">
        <v>5.9998923235427652E-2</v>
      </c>
      <c r="L36" s="1">
        <v>6.9693626291673902E-2</v>
      </c>
      <c r="M36" s="1">
        <v>6.5063392351835503E-2</v>
      </c>
      <c r="N36" s="1">
        <v>5.8359647798297887E-2</v>
      </c>
      <c r="O36" s="1">
        <v>5.8154505183379758E-2</v>
      </c>
      <c r="P36" s="1">
        <v>5.2189144428542528E-2</v>
      </c>
      <c r="Q36" s="1">
        <v>4.6484384528438692E-2</v>
      </c>
      <c r="R36" s="1">
        <v>4.3761959835324327E-2</v>
      </c>
    </row>
    <row r="37" spans="1:18" ht="11.25" customHeight="1" x14ac:dyDescent="0.25">
      <c r="A37" s="61" t="s">
        <v>47</v>
      </c>
      <c r="B37" s="62" t="s">
        <v>48</v>
      </c>
      <c r="C37" s="1">
        <v>7.39604545734284</v>
      </c>
      <c r="D37" s="1">
        <v>7.1573070649478403</v>
      </c>
      <c r="E37" s="1">
        <v>6.6484994846708636</v>
      </c>
      <c r="F37" s="1">
        <v>5.7960967226887643</v>
      </c>
      <c r="G37" s="1">
        <v>5.6940007001881723</v>
      </c>
      <c r="H37" s="1">
        <v>6.5122277439905236</v>
      </c>
      <c r="I37" s="1">
        <v>5.6208820313845331</v>
      </c>
      <c r="J37" s="1">
        <v>6.2125931516704496</v>
      </c>
      <c r="K37" s="1">
        <v>6.6509674415388531</v>
      </c>
      <c r="L37" s="1">
        <v>5.2198399881582906</v>
      </c>
      <c r="M37" s="1">
        <v>4.1861857592050127</v>
      </c>
      <c r="N37" s="1">
        <v>4.1417827348202412</v>
      </c>
      <c r="O37" s="1">
        <v>3.561337065686796</v>
      </c>
      <c r="P37" s="1">
        <v>3.3074041365428561</v>
      </c>
      <c r="Q37" s="1">
        <v>2.9932438522422133</v>
      </c>
      <c r="R37" s="1">
        <v>3.037788292790049</v>
      </c>
    </row>
    <row r="38" spans="1:18" ht="11.25" customHeight="1" x14ac:dyDescent="0.25">
      <c r="A38" s="59" t="s">
        <v>147</v>
      </c>
      <c r="B38" s="60" t="s">
        <v>148</v>
      </c>
      <c r="C38" s="2">
        <v>1968.6894469871179</v>
      </c>
      <c r="D38" s="2">
        <v>1929.7068549610192</v>
      </c>
      <c r="E38" s="2">
        <v>1863.4851507453811</v>
      </c>
      <c r="F38" s="2">
        <v>1897.158762592981</v>
      </c>
      <c r="G38" s="2">
        <v>1928.5338868921167</v>
      </c>
      <c r="H38" s="2">
        <v>1955.0524825834584</v>
      </c>
      <c r="I38" s="2">
        <v>2085.9465768281671</v>
      </c>
      <c r="J38" s="2">
        <v>2171.9697060110475</v>
      </c>
      <c r="K38" s="2">
        <v>2189.0515866505248</v>
      </c>
      <c r="L38" s="2">
        <v>2005.3012566273385</v>
      </c>
      <c r="M38" s="2">
        <v>1968.4916173625611</v>
      </c>
      <c r="N38" s="2">
        <v>1889.1778966687748</v>
      </c>
      <c r="O38" s="2">
        <v>1867.5362231913505</v>
      </c>
      <c r="P38" s="2">
        <v>1789.6026172539976</v>
      </c>
      <c r="Q38" s="2">
        <v>1763.2289245059751</v>
      </c>
      <c r="R38" s="2">
        <v>1800.9031314332099</v>
      </c>
    </row>
    <row r="39" spans="1:18" ht="11.25" customHeight="1" x14ac:dyDescent="0.25">
      <c r="A39" s="61" t="s">
        <v>51</v>
      </c>
      <c r="B39" s="62" t="s">
        <v>52</v>
      </c>
      <c r="C39" s="1">
        <v>4.9218105496967013</v>
      </c>
      <c r="D39" s="1">
        <v>6.935317860371061</v>
      </c>
      <c r="E39" s="1">
        <v>3.3225674457594554</v>
      </c>
      <c r="F39" s="1">
        <v>1.9442431172654246</v>
      </c>
      <c r="G39" s="1">
        <v>2.385656335632993</v>
      </c>
      <c r="H39" s="1">
        <v>0.59652426185503105</v>
      </c>
      <c r="I39" s="1">
        <v>0.65237276379575815</v>
      </c>
      <c r="J39" s="1">
        <v>0.11721405852438985</v>
      </c>
      <c r="K39" s="1">
        <v>3.6621343969129111E-2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1963.7376047893108</v>
      </c>
      <c r="D40" s="1">
        <v>1922.7407185338411</v>
      </c>
      <c r="E40" s="1">
        <v>1860.1323593707416</v>
      </c>
      <c r="F40" s="1">
        <v>1895.193840911393</v>
      </c>
      <c r="G40" s="1">
        <v>1926.1482305564837</v>
      </c>
      <c r="H40" s="1">
        <v>1954.4559583216035</v>
      </c>
      <c r="I40" s="1">
        <v>2085.2942040643711</v>
      </c>
      <c r="J40" s="1">
        <v>2171.852491952523</v>
      </c>
      <c r="K40" s="1">
        <v>2189.0149653065555</v>
      </c>
      <c r="L40" s="1">
        <v>2005.3012566273385</v>
      </c>
      <c r="M40" s="1">
        <v>1968.4916173625611</v>
      </c>
      <c r="N40" s="1">
        <v>1889.076331261457</v>
      </c>
      <c r="O40" s="1">
        <v>1867.5362231913505</v>
      </c>
      <c r="P40" s="1">
        <v>1789.6026172539976</v>
      </c>
      <c r="Q40" s="1">
        <v>1763.2289245059751</v>
      </c>
      <c r="R40" s="1">
        <v>1800.9031314332099</v>
      </c>
    </row>
    <row r="41" spans="1:18" ht="11.25" customHeight="1" x14ac:dyDescent="0.25">
      <c r="A41" s="61" t="s">
        <v>49</v>
      </c>
      <c r="B41" s="62" t="s">
        <v>50</v>
      </c>
      <c r="C41" s="1">
        <v>3.0031648110274044E-2</v>
      </c>
      <c r="D41" s="1">
        <v>3.0818566806998914E-2</v>
      </c>
      <c r="E41" s="1">
        <v>3.0223928880037453E-2</v>
      </c>
      <c r="F41" s="1">
        <v>2.0678564322755395E-2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0.10156540731786384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0.48413816606965621</v>
      </c>
      <c r="H43" s="2">
        <v>5.6653678261519562E-2</v>
      </c>
      <c r="I43" s="2">
        <v>0</v>
      </c>
      <c r="J43" s="2">
        <v>5.117248432136353E-2</v>
      </c>
      <c r="K43" s="2">
        <v>3.9001520600202996E-2</v>
      </c>
      <c r="L43" s="2">
        <v>3.7340329752265887E-2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8" t="s">
        <v>224</v>
      </c>
      <c r="B1" s="78"/>
      <c r="C1" s="78">
        <v>2000</v>
      </c>
      <c r="D1" s="78">
        <v>2001</v>
      </c>
      <c r="E1" s="78">
        <v>2002</v>
      </c>
      <c r="F1" s="78">
        <v>2003</v>
      </c>
      <c r="G1" s="78">
        <v>2004</v>
      </c>
      <c r="H1" s="78">
        <v>2005</v>
      </c>
      <c r="I1" s="78">
        <v>2006</v>
      </c>
      <c r="J1" s="78">
        <v>2007</v>
      </c>
      <c r="K1" s="78">
        <v>2008</v>
      </c>
      <c r="L1" s="78">
        <v>2009</v>
      </c>
      <c r="M1" s="78">
        <v>2010</v>
      </c>
      <c r="N1" s="78">
        <v>2011</v>
      </c>
      <c r="O1" s="78">
        <v>2012</v>
      </c>
      <c r="P1" s="78">
        <v>2013</v>
      </c>
      <c r="Q1" s="78">
        <v>2014</v>
      </c>
      <c r="R1" s="78">
        <v>2015</v>
      </c>
    </row>
    <row r="2" spans="1:18" ht="11.25" customHeight="1" x14ac:dyDescent="0.25">
      <c r="A2" s="50" t="s">
        <v>0</v>
      </c>
      <c r="B2" s="51" t="s">
        <v>1</v>
      </c>
      <c r="C2" s="79">
        <v>5551.2852842498196</v>
      </c>
      <c r="D2" s="79">
        <v>5830.8210512751129</v>
      </c>
      <c r="E2" s="79">
        <v>5984.302281901053</v>
      </c>
      <c r="F2" s="79">
        <v>6307.1154798412481</v>
      </c>
      <c r="G2" s="79">
        <v>6772.5064238997829</v>
      </c>
      <c r="H2" s="79">
        <v>6918.1113924062192</v>
      </c>
      <c r="I2" s="79">
        <v>7306.5131640634527</v>
      </c>
      <c r="J2" s="79">
        <v>7831.6586216102469</v>
      </c>
      <c r="K2" s="79">
        <v>8144.5193086669788</v>
      </c>
      <c r="L2" s="79">
        <v>7249.2837736412466</v>
      </c>
      <c r="M2" s="79">
        <v>8195.8848353244466</v>
      </c>
      <c r="N2" s="79">
        <v>8471.1459090207009</v>
      </c>
      <c r="O2" s="79">
        <v>8331.2459296215857</v>
      </c>
      <c r="P2" s="79">
        <v>8540.653072820347</v>
      </c>
      <c r="Q2" s="79">
        <v>8360.2921663598045</v>
      </c>
      <c r="R2" s="79">
        <v>8813.1784899704126</v>
      </c>
    </row>
    <row r="3" spans="1:18" ht="11.25" customHeight="1" x14ac:dyDescent="0.25">
      <c r="A3" s="53" t="s">
        <v>2</v>
      </c>
      <c r="B3" s="54" t="s">
        <v>3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</row>
    <row r="4" spans="1:18" ht="11.25" customHeight="1" x14ac:dyDescent="0.25">
      <c r="A4" s="56" t="s">
        <v>125</v>
      </c>
      <c r="B4" s="57" t="s">
        <v>126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1.25" customHeight="1" x14ac:dyDescent="0.25">
      <c r="A5" s="59" t="s">
        <v>127</v>
      </c>
      <c r="B5" s="60" t="s">
        <v>128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1.25" customHeight="1" x14ac:dyDescent="0.25">
      <c r="A6" s="61" t="s">
        <v>4</v>
      </c>
      <c r="B6" s="62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11.25" customHeight="1" x14ac:dyDescent="0.25">
      <c r="A7" s="61" t="s">
        <v>6</v>
      </c>
      <c r="B7" s="62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1.25" customHeight="1" x14ac:dyDescent="0.25">
      <c r="A8" s="61" t="s">
        <v>8</v>
      </c>
      <c r="B8" s="62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ht="11.25" customHeight="1" x14ac:dyDescent="0.25">
      <c r="A9" s="61" t="s">
        <v>10</v>
      </c>
      <c r="B9" s="6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ht="11.25" customHeight="1" x14ac:dyDescent="0.25">
      <c r="A10" s="59" t="s">
        <v>12</v>
      </c>
      <c r="B10" s="60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ht="11.25" customHeight="1" x14ac:dyDescent="0.25">
      <c r="A11" s="59" t="s">
        <v>129</v>
      </c>
      <c r="B11" s="60" t="s">
        <v>130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ht="11.25" customHeight="1" x14ac:dyDescent="0.25">
      <c r="A12" s="61" t="s">
        <v>14</v>
      </c>
      <c r="B12" s="62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ht="11.25" customHeight="1" x14ac:dyDescent="0.25">
      <c r="A13" s="61" t="s">
        <v>16</v>
      </c>
      <c r="B13" s="62" t="s">
        <v>17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11.25" customHeight="1" x14ac:dyDescent="0.25">
      <c r="A14" s="59" t="s">
        <v>18</v>
      </c>
      <c r="B14" s="60" t="s">
        <v>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ht="11.25" customHeight="1" x14ac:dyDescent="0.25">
      <c r="A15" s="63" t="s">
        <v>131</v>
      </c>
      <c r="B15" s="57" t="s">
        <v>132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ht="11.25" customHeight="1" x14ac:dyDescent="0.25">
      <c r="A16" s="59" t="s">
        <v>20</v>
      </c>
      <c r="B16" s="60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ht="11.25" customHeight="1" x14ac:dyDescent="0.25">
      <c r="A17" s="64" t="s">
        <v>23</v>
      </c>
      <c r="B17" s="60" t="s">
        <v>24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ht="11.25" customHeight="1" x14ac:dyDescent="0.25">
      <c r="A18" s="65" t="s">
        <v>133</v>
      </c>
      <c r="B18" s="60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ht="11.25" customHeight="1" x14ac:dyDescent="0.25">
      <c r="A19" s="64" t="s">
        <v>25</v>
      </c>
      <c r="B19" s="60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ht="11.25" customHeight="1" x14ac:dyDescent="0.25">
      <c r="A20" s="56" t="s">
        <v>27</v>
      </c>
      <c r="B20" s="57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ht="11.25" customHeight="1" x14ac:dyDescent="0.25">
      <c r="A21" s="53" t="s">
        <v>29</v>
      </c>
      <c r="B21" s="54" t="s">
        <v>30</v>
      </c>
      <c r="C21" s="80">
        <v>5551.2852842498196</v>
      </c>
      <c r="D21" s="80">
        <v>5830.8210512751129</v>
      </c>
      <c r="E21" s="80">
        <v>5984.302281901053</v>
      </c>
      <c r="F21" s="80">
        <v>6307.1154798412481</v>
      </c>
      <c r="G21" s="80">
        <v>6772.5064238997829</v>
      </c>
      <c r="H21" s="80">
        <v>6918.1113924062192</v>
      </c>
      <c r="I21" s="80">
        <v>7306.5131640634527</v>
      </c>
      <c r="J21" s="80">
        <v>7831.6586216102469</v>
      </c>
      <c r="K21" s="80">
        <v>8144.5193086669788</v>
      </c>
      <c r="L21" s="80">
        <v>7249.2837736412466</v>
      </c>
      <c r="M21" s="80">
        <v>8195.8848353244466</v>
      </c>
      <c r="N21" s="80">
        <v>8471.1459090207009</v>
      </c>
      <c r="O21" s="80">
        <v>8331.2459296215857</v>
      </c>
      <c r="P21" s="80">
        <v>8540.653072820347</v>
      </c>
      <c r="Q21" s="80">
        <v>8360.2921663598045</v>
      </c>
      <c r="R21" s="80">
        <v>8813.1784899704126</v>
      </c>
    </row>
    <row r="22" spans="1:18" ht="11.25" customHeight="1" x14ac:dyDescent="0.25">
      <c r="A22" s="56" t="s">
        <v>134</v>
      </c>
      <c r="B22" s="57" t="s">
        <v>135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ht="11.25" customHeight="1" x14ac:dyDescent="0.25">
      <c r="A23" s="59" t="s">
        <v>136</v>
      </c>
      <c r="B23" s="60" t="s">
        <v>137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ht="11.25" customHeight="1" x14ac:dyDescent="0.25">
      <c r="A24" s="61" t="s">
        <v>31</v>
      </c>
      <c r="B24" s="62" t="s">
        <v>32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ht="11.25" customHeight="1" x14ac:dyDescent="0.25">
      <c r="A25" s="61" t="s">
        <v>33</v>
      </c>
      <c r="B25" s="62" t="s">
        <v>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ht="11.25" customHeight="1" x14ac:dyDescent="0.25">
      <c r="A26" s="59" t="s">
        <v>138</v>
      </c>
      <c r="B26" s="60" t="s">
        <v>139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ht="11.25" customHeight="1" x14ac:dyDescent="0.25">
      <c r="A27" s="61" t="s">
        <v>35</v>
      </c>
      <c r="B27" s="62" t="s">
        <v>36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ht="11.25" customHeight="1" x14ac:dyDescent="0.25">
      <c r="A28" s="61" t="s">
        <v>37</v>
      </c>
      <c r="B28" s="62" t="s">
        <v>38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ht="11.25" customHeight="1" x14ac:dyDescent="0.25">
      <c r="A29" s="66" t="s">
        <v>39</v>
      </c>
      <c r="B29" s="62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ht="11.25" customHeight="1" x14ac:dyDescent="0.25">
      <c r="A30" s="56" t="s">
        <v>140</v>
      </c>
      <c r="B30" s="57" t="s">
        <v>141</v>
      </c>
      <c r="C30" s="3">
        <v>5551.2852842498196</v>
      </c>
      <c r="D30" s="3">
        <v>5830.8210512751129</v>
      </c>
      <c r="E30" s="3">
        <v>5984.302281901053</v>
      </c>
      <c r="F30" s="3">
        <v>6307.1154798412481</v>
      </c>
      <c r="G30" s="3">
        <v>6772.5064238997829</v>
      </c>
      <c r="H30" s="3">
        <v>6918.1113924062192</v>
      </c>
      <c r="I30" s="3">
        <v>7306.5131640634527</v>
      </c>
      <c r="J30" s="3">
        <v>7831.6586216102469</v>
      </c>
      <c r="K30" s="3">
        <v>8144.5193086669788</v>
      </c>
      <c r="L30" s="3">
        <v>7249.2837736412466</v>
      </c>
      <c r="M30" s="3">
        <v>8195.8848353244466</v>
      </c>
      <c r="N30" s="3">
        <v>8471.1459090207009</v>
      </c>
      <c r="O30" s="3">
        <v>8331.2459296215857</v>
      </c>
      <c r="P30" s="3">
        <v>8540.653072820347</v>
      </c>
      <c r="Q30" s="3">
        <v>8360.2921663598045</v>
      </c>
      <c r="R30" s="3">
        <v>8813.1784899704126</v>
      </c>
    </row>
    <row r="31" spans="1:18" ht="11.25" customHeight="1" x14ac:dyDescent="0.25">
      <c r="A31" s="59" t="s">
        <v>142</v>
      </c>
      <c r="B31" s="60" t="s">
        <v>143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ht="11.25" customHeight="1" x14ac:dyDescent="0.25">
      <c r="A32" s="61" t="s">
        <v>144</v>
      </c>
      <c r="B32" s="62" t="s">
        <v>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1.25" customHeight="1" x14ac:dyDescent="0.25">
      <c r="A33" s="61" t="s">
        <v>42</v>
      </c>
      <c r="B33" s="62" t="s">
        <v>43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1.25" customHeight="1" x14ac:dyDescent="0.25">
      <c r="A34" s="64" t="s">
        <v>348</v>
      </c>
      <c r="B34" s="60" t="s">
        <v>44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ht="11.25" customHeight="1" x14ac:dyDescent="0.25">
      <c r="A35" s="59" t="s">
        <v>145</v>
      </c>
      <c r="B35" s="60" t="s">
        <v>146</v>
      </c>
      <c r="C35" s="2">
        <v>16.667521426329124</v>
      </c>
      <c r="D35" s="2">
        <v>18.344848272239886</v>
      </c>
      <c r="E35" s="2">
        <v>17.17440414592436</v>
      </c>
      <c r="F35" s="2">
        <v>14.939362842282172</v>
      </c>
      <c r="G35" s="2">
        <v>14.889974657627334</v>
      </c>
      <c r="H35" s="2">
        <v>15.251143864811038</v>
      </c>
      <c r="I35" s="2">
        <v>14.898093755779403</v>
      </c>
      <c r="J35" s="2">
        <v>13.53012900566177</v>
      </c>
      <c r="K35" s="2">
        <v>13.017393610915978</v>
      </c>
      <c r="L35" s="2">
        <v>12.513151791481867</v>
      </c>
      <c r="M35" s="2">
        <v>12.458143933286458</v>
      </c>
      <c r="N35" s="2">
        <v>13.346749891663654</v>
      </c>
      <c r="O35" s="2">
        <v>11.775581364914963</v>
      </c>
      <c r="P35" s="2">
        <v>11.048137750044093</v>
      </c>
      <c r="Q35" s="2">
        <v>10.320892432083744</v>
      </c>
      <c r="R35" s="2">
        <v>10.29322222782203</v>
      </c>
    </row>
    <row r="36" spans="1:18" ht="11.25" customHeight="1" x14ac:dyDescent="0.25">
      <c r="A36" s="66" t="s">
        <v>45</v>
      </c>
      <c r="B36" s="62" t="s">
        <v>46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6.3955820204262812E-2</v>
      </c>
      <c r="I36" s="1">
        <v>0.20164017537391427</v>
      </c>
      <c r="J36" s="1">
        <v>7.4269115000376279E-2</v>
      </c>
      <c r="K36" s="1">
        <v>5.8343206158253925E-2</v>
      </c>
      <c r="L36" s="1">
        <v>6.0532052308237196E-2</v>
      </c>
      <c r="M36" s="1">
        <v>7.3677072298618335E-2</v>
      </c>
      <c r="N36" s="1">
        <v>7.0611549640917481E-2</v>
      </c>
      <c r="O36" s="1">
        <v>8.6426868034740242E-2</v>
      </c>
      <c r="P36" s="1">
        <v>9.5456923592478676E-2</v>
      </c>
      <c r="Q36" s="1">
        <v>0.10269540325707746</v>
      </c>
      <c r="R36" s="1">
        <v>0.11171058850387944</v>
      </c>
    </row>
    <row r="37" spans="1:18" ht="11.25" customHeight="1" x14ac:dyDescent="0.25">
      <c r="A37" s="61" t="s">
        <v>47</v>
      </c>
      <c r="B37" s="62" t="s">
        <v>48</v>
      </c>
      <c r="C37" s="1">
        <v>16.667521426329124</v>
      </c>
      <c r="D37" s="1">
        <v>18.344848272239886</v>
      </c>
      <c r="E37" s="1">
        <v>17.17440414592436</v>
      </c>
      <c r="F37" s="1">
        <v>14.939362842282172</v>
      </c>
      <c r="G37" s="1">
        <v>14.889974657627334</v>
      </c>
      <c r="H37" s="1">
        <v>15.187188044606774</v>
      </c>
      <c r="I37" s="1">
        <v>14.696453580405489</v>
      </c>
      <c r="J37" s="1">
        <v>13.455859890661394</v>
      </c>
      <c r="K37" s="1">
        <v>12.959050404757724</v>
      </c>
      <c r="L37" s="1">
        <v>12.452619739173629</v>
      </c>
      <c r="M37" s="1">
        <v>12.384466860987839</v>
      </c>
      <c r="N37" s="1">
        <v>13.276138342022737</v>
      </c>
      <c r="O37" s="1">
        <v>11.689154496880223</v>
      </c>
      <c r="P37" s="1">
        <v>10.952680826451614</v>
      </c>
      <c r="Q37" s="1">
        <v>10.218197028826665</v>
      </c>
      <c r="R37" s="1">
        <v>10.181511639318151</v>
      </c>
    </row>
    <row r="38" spans="1:18" ht="11.25" customHeight="1" x14ac:dyDescent="0.25">
      <c r="A38" s="59" t="s">
        <v>147</v>
      </c>
      <c r="B38" s="60" t="s">
        <v>148</v>
      </c>
      <c r="C38" s="2">
        <v>5534.6177628234909</v>
      </c>
      <c r="D38" s="2">
        <v>5812.4762030028733</v>
      </c>
      <c r="E38" s="2">
        <v>5967.1278777551288</v>
      </c>
      <c r="F38" s="2">
        <v>6292.1761169989659</v>
      </c>
      <c r="G38" s="2">
        <v>6757.5350015016502</v>
      </c>
      <c r="H38" s="2">
        <v>6902.8537760000363</v>
      </c>
      <c r="I38" s="2">
        <v>7291.6150703076737</v>
      </c>
      <c r="J38" s="2">
        <v>7818.1235645421448</v>
      </c>
      <c r="K38" s="2">
        <v>8131.4968709635968</v>
      </c>
      <c r="L38" s="2">
        <v>7236.7673884994738</v>
      </c>
      <c r="M38" s="2">
        <v>8183.4266913911606</v>
      </c>
      <c r="N38" s="2">
        <v>8457.7991591290374</v>
      </c>
      <c r="O38" s="2">
        <v>8319.4703482566711</v>
      </c>
      <c r="P38" s="2">
        <v>8529.6049350703033</v>
      </c>
      <c r="Q38" s="2">
        <v>8349.9712739277202</v>
      </c>
      <c r="R38" s="2">
        <v>8802.8852677425912</v>
      </c>
    </row>
    <row r="39" spans="1:18" ht="11.25" customHeight="1" x14ac:dyDescent="0.25">
      <c r="A39" s="61" t="s">
        <v>51</v>
      </c>
      <c r="B39" s="62" t="s">
        <v>52</v>
      </c>
      <c r="C39" s="1">
        <v>2.1280072969904573</v>
      </c>
      <c r="D39" s="1">
        <v>1.8399079406717702</v>
      </c>
      <c r="E39" s="1">
        <v>0.49060353123718792</v>
      </c>
      <c r="F39" s="1">
        <v>0.41498665956814407</v>
      </c>
      <c r="G39" s="1">
        <v>0.61913528666251216</v>
      </c>
      <c r="H39" s="1">
        <v>0.11143912875371363</v>
      </c>
      <c r="I39" s="1">
        <v>0.13212515104833522</v>
      </c>
      <c r="J39" s="1">
        <v>2.7123769231655229E-2</v>
      </c>
      <c r="K39" s="1">
        <v>1.0338852661764316E-2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ht="11.25" customHeight="1" x14ac:dyDescent="0.25">
      <c r="A40" s="61" t="s">
        <v>53</v>
      </c>
      <c r="B40" s="62" t="s">
        <v>54</v>
      </c>
      <c r="C40" s="1">
        <v>5532.4882784010633</v>
      </c>
      <c r="D40" s="1">
        <v>5810.6346043242575</v>
      </c>
      <c r="E40" s="1">
        <v>5966.635186292895</v>
      </c>
      <c r="F40" s="1">
        <v>6291.7591925762245</v>
      </c>
      <c r="G40" s="1">
        <v>6756.9158662149875</v>
      </c>
      <c r="H40" s="1">
        <v>6902.7423368712825</v>
      </c>
      <c r="I40" s="1">
        <v>7291.4829451566256</v>
      </c>
      <c r="J40" s="1">
        <v>7818.0964407729134</v>
      </c>
      <c r="K40" s="1">
        <v>8131.4865321109355</v>
      </c>
      <c r="L40" s="1">
        <v>7236.7673884994738</v>
      </c>
      <c r="M40" s="1">
        <v>8183.4266913911606</v>
      </c>
      <c r="N40" s="1">
        <v>8457.7360862186142</v>
      </c>
      <c r="O40" s="1">
        <v>8319.4703482566711</v>
      </c>
      <c r="P40" s="1">
        <v>8529.6049350703033</v>
      </c>
      <c r="Q40" s="1">
        <v>8349.9712739277202</v>
      </c>
      <c r="R40" s="1">
        <v>8802.8852677425912</v>
      </c>
    </row>
    <row r="41" spans="1:18" ht="11.25" customHeight="1" x14ac:dyDescent="0.25">
      <c r="A41" s="61" t="s">
        <v>49</v>
      </c>
      <c r="B41" s="62" t="s">
        <v>50</v>
      </c>
      <c r="C41" s="1">
        <v>1.4771254372701905E-3</v>
      </c>
      <c r="D41" s="1">
        <v>1.690737943991921E-3</v>
      </c>
      <c r="E41" s="1">
        <v>2.0879309970375714E-3</v>
      </c>
      <c r="F41" s="1">
        <v>1.9377631732207443E-3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6.3072910423390166E-2</v>
      </c>
      <c r="O41" s="1">
        <v>0</v>
      </c>
      <c r="P41" s="1">
        <v>0</v>
      </c>
      <c r="Q41" s="1">
        <v>0</v>
      </c>
      <c r="R41" s="1">
        <v>0</v>
      </c>
    </row>
    <row r="42" spans="1:18" ht="11.25" customHeight="1" x14ac:dyDescent="0.25">
      <c r="A42" s="64" t="s">
        <v>55</v>
      </c>
      <c r="B42" s="60" t="s">
        <v>56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ht="11.25" customHeight="1" x14ac:dyDescent="0.25">
      <c r="A43" s="59" t="s">
        <v>57</v>
      </c>
      <c r="B43" s="60" t="s">
        <v>58</v>
      </c>
      <c r="C43" s="2">
        <v>0</v>
      </c>
      <c r="D43" s="2">
        <v>0</v>
      </c>
      <c r="E43" s="2">
        <v>0</v>
      </c>
      <c r="F43" s="2">
        <v>0</v>
      </c>
      <c r="G43" s="2">
        <v>8.1447740505930497E-2</v>
      </c>
      <c r="H43" s="2">
        <v>6.4725413724595155E-3</v>
      </c>
      <c r="I43" s="2">
        <v>0</v>
      </c>
      <c r="J43" s="2">
        <v>4.9280624405114368E-3</v>
      </c>
      <c r="K43" s="2">
        <v>5.0440924657631642E-3</v>
      </c>
      <c r="L43" s="2">
        <v>3.2333502916421877E-3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 ht="11.25" customHeight="1" x14ac:dyDescent="0.25">
      <c r="A44" s="59" t="s">
        <v>149</v>
      </c>
      <c r="B44" s="60" t="s">
        <v>59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ht="11.25" customHeight="1" x14ac:dyDescent="0.25">
      <c r="A45" s="59" t="s">
        <v>150</v>
      </c>
      <c r="B45" s="60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ht="11.25" customHeight="1" x14ac:dyDescent="0.25">
      <c r="A46" s="61" t="s">
        <v>60</v>
      </c>
      <c r="B46" s="6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ht="11.25" customHeight="1" x14ac:dyDescent="0.25">
      <c r="A47" s="61" t="s">
        <v>62</v>
      </c>
      <c r="B47" s="62" t="s">
        <v>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ht="11.25" customHeight="1" x14ac:dyDescent="0.25">
      <c r="A48" s="61" t="s">
        <v>64</v>
      </c>
      <c r="B48" s="62" t="s">
        <v>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ht="11.25" customHeight="1" x14ac:dyDescent="0.25">
      <c r="A49" s="61" t="s">
        <v>66</v>
      </c>
      <c r="B49" s="62" t="s">
        <v>67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ht="11.25" customHeight="1" x14ac:dyDescent="0.25">
      <c r="A50" s="61" t="s">
        <v>68</v>
      </c>
      <c r="B50" s="62" t="s">
        <v>69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ht="11.25" customHeight="1" x14ac:dyDescent="0.25">
      <c r="A51" s="61" t="s">
        <v>70</v>
      </c>
      <c r="B51" s="62" t="s">
        <v>71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ht="11.25" customHeight="1" x14ac:dyDescent="0.25">
      <c r="A52" s="53" t="s">
        <v>72</v>
      </c>
      <c r="B52" s="54" t="s">
        <v>73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</row>
    <row r="53" spans="1:18" ht="11.25" customHeight="1" x14ac:dyDescent="0.25">
      <c r="A53" s="56" t="s">
        <v>74</v>
      </c>
      <c r="B53" s="57" t="s">
        <v>75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 ht="11.25" customHeight="1" x14ac:dyDescent="0.25">
      <c r="A54" s="56" t="s">
        <v>152</v>
      </c>
      <c r="B54" s="57" t="s">
        <v>153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ht="11.25" customHeight="1" x14ac:dyDescent="0.25">
      <c r="A55" s="59" t="s">
        <v>76</v>
      </c>
      <c r="B55" s="60" t="s">
        <v>77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ht="11.25" customHeight="1" x14ac:dyDescent="0.25">
      <c r="A56" s="59" t="s">
        <v>78</v>
      </c>
      <c r="B56" s="60" t="s">
        <v>79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ht="11.25" customHeight="1" x14ac:dyDescent="0.25">
      <c r="A57" s="64" t="s">
        <v>154</v>
      </c>
      <c r="B57" s="60" t="s">
        <v>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ht="11.25" customHeight="1" x14ac:dyDescent="0.25">
      <c r="A58" s="64" t="s">
        <v>81</v>
      </c>
      <c r="B58" s="60" t="s">
        <v>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ht="11.25" customHeight="1" x14ac:dyDescent="0.25">
      <c r="A59" s="81" t="s">
        <v>349</v>
      </c>
      <c r="B59" s="54">
        <v>7200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</row>
    <row r="60" spans="1:18" ht="11.25" customHeight="1" x14ac:dyDescent="0.25">
      <c r="A60" s="56" t="s">
        <v>97</v>
      </c>
      <c r="B60" s="57" t="s">
        <v>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ht="11.25" customHeight="1" x14ac:dyDescent="0.25">
      <c r="A61" s="56" t="s">
        <v>99</v>
      </c>
      <c r="B61" s="57" t="s">
        <v>100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3" spans="1:18" ht="11.25" customHeight="1" x14ac:dyDescent="0.25">
      <c r="A63" s="50" t="s">
        <v>300</v>
      </c>
    </row>
    <row r="64" spans="1:18" ht="11.25" customHeight="1" x14ac:dyDescent="0.25">
      <c r="A64" s="69" t="s">
        <v>155</v>
      </c>
      <c r="B64" s="70" t="s">
        <v>156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</row>
    <row r="65" spans="1:18" ht="11.25" customHeight="1" x14ac:dyDescent="0.25">
      <c r="A65" s="72" t="s">
        <v>350</v>
      </c>
      <c r="B65" s="73" t="s">
        <v>83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0</v>
      </c>
      <c r="O65" s="83">
        <v>0</v>
      </c>
      <c r="P65" s="83">
        <v>0</v>
      </c>
      <c r="Q65" s="83">
        <v>0</v>
      </c>
      <c r="R65" s="83">
        <v>0</v>
      </c>
    </row>
    <row r="66" spans="1:18" ht="11.25" customHeight="1" x14ac:dyDescent="0.25">
      <c r="A66" s="72" t="s">
        <v>88</v>
      </c>
      <c r="B66" s="73" t="s">
        <v>89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</row>
    <row r="67" spans="1:18" ht="11.25" customHeight="1" x14ac:dyDescent="0.25">
      <c r="A67" s="72" t="s">
        <v>84</v>
      </c>
      <c r="B67" s="73" t="s">
        <v>85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</row>
    <row r="68" spans="1:18" ht="11.25" customHeight="1" x14ac:dyDescent="0.25">
      <c r="A68" s="72" t="s">
        <v>86</v>
      </c>
      <c r="B68" s="73" t="s">
        <v>87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</row>
    <row r="69" spans="1:18" ht="11.25" customHeight="1" x14ac:dyDescent="0.25">
      <c r="A69" s="72" t="s">
        <v>157</v>
      </c>
      <c r="B69" s="73" t="s">
        <v>158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</row>
    <row r="70" spans="1:18" ht="11.25" customHeight="1" x14ac:dyDescent="0.25">
      <c r="A70" s="75" t="s">
        <v>90</v>
      </c>
      <c r="B70" s="76" t="s">
        <v>91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</row>
    <row r="71" spans="1:18" ht="11.25" customHeight="1" x14ac:dyDescent="0.25">
      <c r="A71" s="75" t="s">
        <v>159</v>
      </c>
      <c r="B71" s="76" t="s">
        <v>92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</row>
    <row r="72" spans="1:18" ht="11.25" customHeight="1" x14ac:dyDescent="0.25">
      <c r="A72" s="75" t="s">
        <v>95</v>
      </c>
      <c r="B72" s="76" t="s">
        <v>96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</row>
    <row r="73" spans="1:18" ht="11.25" customHeight="1" x14ac:dyDescent="0.25">
      <c r="A73" s="75" t="s">
        <v>93</v>
      </c>
      <c r="B73" s="76" t="s">
        <v>94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2018-07-19T13:55:59Z</dcterms:created>
  <dcterms:modified xsi:type="dcterms:W3CDTF">2018-07-19T13:56:00Z</dcterms:modified>
</cp:coreProperties>
</file>